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192.168.1.8\public\312207-ASUM-XEROM-PEO\02.Metodologii\Metodologie concurs planuri de afaceri\Varianta finala\"/>
    </mc:Choice>
  </mc:AlternateContent>
  <xr:revisionPtr revIDLastSave="0" documentId="13_ncr:1_{A388847F-A064-46E9-839A-E3F088EB1F3C}" xr6:coauthVersionLast="47" xr6:coauthVersionMax="47" xr10:uidLastSave="{00000000-0000-0000-0000-000000000000}"/>
  <bookViews>
    <workbookView xWindow="38280" yWindow="-2055" windowWidth="24240" windowHeight="13020" xr2:uid="{86B4D59F-9D7E-4F3E-BE4E-DDCD4FB80603}"/>
  </bookViews>
  <sheets>
    <sheet name="Buget plan" sheetId="1" r:id="rId1"/>
    <sheet name="Echipamente" sheetId="2" r:id="rId2"/>
    <sheet name="Venituri" sheetId="3" r:id="rId3"/>
    <sheet name="Execuție bugetara" sheetId="4" r:id="rId4"/>
    <sheet name="Contributie proprie" sheetId="5" r:id="rId5"/>
  </sheets>
  <externalReferences>
    <externalReference r:id="rId6"/>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4" i="5" l="1"/>
  <c r="K14" i="5" s="1"/>
  <c r="J13" i="5"/>
  <c r="K13" i="5" s="1"/>
  <c r="O10" i="5"/>
  <c r="N10" i="5"/>
  <c r="M10" i="5"/>
  <c r="L10" i="5"/>
  <c r="K10" i="5"/>
  <c r="J10" i="5"/>
  <c r="I10" i="5"/>
  <c r="H10" i="5"/>
  <c r="G10" i="5"/>
  <c r="F10" i="5"/>
  <c r="E10" i="5"/>
  <c r="D10" i="5"/>
  <c r="O9" i="5"/>
  <c r="O14" i="5" s="1"/>
  <c r="O8" i="5"/>
  <c r="E5" i="5"/>
  <c r="C35" i="4"/>
  <c r="C34" i="4"/>
  <c r="C25" i="4"/>
  <c r="E24" i="4"/>
  <c r="C24" i="4"/>
  <c r="U23" i="4"/>
  <c r="T23" i="4"/>
  <c r="S23" i="4"/>
  <c r="R23" i="4"/>
  <c r="Q23" i="4"/>
  <c r="P23" i="4"/>
  <c r="O23" i="4"/>
  <c r="N23" i="4"/>
  <c r="M23" i="4"/>
  <c r="L23" i="4"/>
  <c r="K23" i="4"/>
  <c r="J23" i="4"/>
  <c r="I23" i="4"/>
  <c r="H23" i="4"/>
  <c r="G23" i="4"/>
  <c r="F23" i="4"/>
  <c r="E23" i="4"/>
  <c r="D23" i="4"/>
  <c r="C23" i="4"/>
  <c r="W22" i="4"/>
  <c r="V22" i="4"/>
  <c r="C22" i="4"/>
  <c r="W21" i="4"/>
  <c r="V21" i="4"/>
  <c r="C21" i="4"/>
  <c r="W20" i="4"/>
  <c r="V20" i="4"/>
  <c r="C20" i="4"/>
  <c r="W19" i="4"/>
  <c r="V19" i="4"/>
  <c r="C19" i="4"/>
  <c r="W18" i="4"/>
  <c r="V18" i="4"/>
  <c r="C18" i="4"/>
  <c r="W17" i="4"/>
  <c r="V17" i="4"/>
  <c r="C17" i="4"/>
  <c r="W16" i="4"/>
  <c r="V16" i="4"/>
  <c r="C16" i="4"/>
  <c r="W15" i="4"/>
  <c r="V15" i="4"/>
  <c r="C15" i="4"/>
  <c r="W14" i="4"/>
  <c r="V14" i="4"/>
  <c r="C14" i="4"/>
  <c r="W13" i="4"/>
  <c r="V13" i="4"/>
  <c r="C13" i="4"/>
  <c r="W12" i="4"/>
  <c r="V12" i="4"/>
  <c r="C12" i="4"/>
  <c r="W11" i="4"/>
  <c r="V11" i="4"/>
  <c r="C11" i="4"/>
  <c r="W10" i="4"/>
  <c r="V10" i="4"/>
  <c r="C10" i="4"/>
  <c r="W9" i="4"/>
  <c r="V9" i="4"/>
  <c r="C9" i="4"/>
  <c r="W8" i="4"/>
  <c r="V8" i="4"/>
  <c r="C8" i="4"/>
  <c r="W7" i="4"/>
  <c r="W23" i="4" s="1"/>
  <c r="V7" i="4"/>
  <c r="V23" i="4" s="1"/>
  <c r="C7" i="4"/>
  <c r="J24" i="3"/>
  <c r="G24" i="3"/>
  <c r="J23" i="3"/>
  <c r="G23" i="3"/>
  <c r="J22" i="3"/>
  <c r="G22" i="3"/>
  <c r="J21" i="3"/>
  <c r="G21" i="3"/>
  <c r="J20" i="3"/>
  <c r="G20" i="3"/>
  <c r="J19" i="3"/>
  <c r="G19" i="3"/>
  <c r="J18" i="3"/>
  <c r="G18" i="3"/>
  <c r="J17" i="3"/>
  <c r="G17" i="3"/>
  <c r="J16" i="3"/>
  <c r="G16" i="3"/>
  <c r="J15" i="3"/>
  <c r="G15" i="3"/>
  <c r="J14" i="3"/>
  <c r="G14" i="3"/>
  <c r="J13" i="3"/>
  <c r="G13" i="3"/>
  <c r="J12" i="3"/>
  <c r="G12" i="3"/>
  <c r="J11" i="3"/>
  <c r="G11" i="3"/>
  <c r="J10" i="3"/>
  <c r="G10" i="3"/>
  <c r="P54" i="2"/>
  <c r="G54" i="2"/>
  <c r="R53" i="2"/>
  <c r="Q53" i="2"/>
  <c r="P53" i="2"/>
  <c r="G53" i="2"/>
  <c r="P52" i="2"/>
  <c r="G52" i="2"/>
  <c r="P51" i="2"/>
  <c r="Q51" i="2" s="1"/>
  <c r="H51" i="2"/>
  <c r="I51" i="2" s="1"/>
  <c r="G51" i="2"/>
  <c r="P50" i="2"/>
  <c r="G50" i="2"/>
  <c r="H50" i="2" s="1"/>
  <c r="P49" i="2"/>
  <c r="Q49" i="2" s="1"/>
  <c r="G49" i="2"/>
  <c r="P48" i="2"/>
  <c r="G48" i="2"/>
  <c r="H48" i="2" s="1"/>
  <c r="I48" i="2" s="1"/>
  <c r="P47" i="2"/>
  <c r="G47" i="2"/>
  <c r="P46" i="2"/>
  <c r="G46" i="2"/>
  <c r="H46" i="2" s="1"/>
  <c r="R45" i="2"/>
  <c r="Q45" i="2"/>
  <c r="P45" i="2"/>
  <c r="G45" i="2"/>
  <c r="P44" i="2"/>
  <c r="Q44" i="2" s="1"/>
  <c r="G44" i="2"/>
  <c r="P43" i="2"/>
  <c r="Q43" i="2" s="1"/>
  <c r="H43" i="2"/>
  <c r="I43" i="2" s="1"/>
  <c r="G43" i="2"/>
  <c r="P42" i="2"/>
  <c r="G42" i="2"/>
  <c r="H42" i="2" s="1"/>
  <c r="P41" i="2"/>
  <c r="G41" i="2"/>
  <c r="P40" i="2"/>
  <c r="Q40" i="2" s="1"/>
  <c r="G40" i="2"/>
  <c r="H40" i="2" s="1"/>
  <c r="I40" i="2" s="1"/>
  <c r="P39" i="2"/>
  <c r="G39" i="2"/>
  <c r="H39" i="2" s="1"/>
  <c r="P38" i="2"/>
  <c r="G38" i="2"/>
  <c r="H38" i="2" s="1"/>
  <c r="R37" i="2"/>
  <c r="Q37" i="2"/>
  <c r="P37" i="2"/>
  <c r="G37" i="2"/>
  <c r="P36" i="2"/>
  <c r="Q36" i="2" s="1"/>
  <c r="G36" i="2"/>
  <c r="P35" i="2"/>
  <c r="H35" i="2"/>
  <c r="I35" i="2" s="1"/>
  <c r="G35" i="2"/>
  <c r="P34" i="2"/>
  <c r="G34" i="2"/>
  <c r="P33" i="2"/>
  <c r="G33" i="2"/>
  <c r="P32" i="2"/>
  <c r="I32" i="2"/>
  <c r="H32" i="2"/>
  <c r="G32" i="2"/>
  <c r="P31" i="2"/>
  <c r="G31" i="2"/>
  <c r="H31" i="2" s="1"/>
  <c r="P30" i="2"/>
  <c r="G30" i="2"/>
  <c r="R29" i="2"/>
  <c r="Q29" i="2"/>
  <c r="P29" i="2"/>
  <c r="G29" i="2"/>
  <c r="P28" i="2"/>
  <c r="Q28" i="2" s="1"/>
  <c r="G28" i="2"/>
  <c r="P27" i="2"/>
  <c r="H27" i="2"/>
  <c r="I27" i="2" s="1"/>
  <c r="G27" i="2"/>
  <c r="P26" i="2"/>
  <c r="G26" i="2"/>
  <c r="P25" i="2"/>
  <c r="G25" i="2"/>
  <c r="H25" i="2" s="1"/>
  <c r="P24" i="2"/>
  <c r="I24" i="2"/>
  <c r="H24" i="2"/>
  <c r="G24" i="2"/>
  <c r="P23" i="2"/>
  <c r="Q23" i="2" s="1"/>
  <c r="G23" i="2"/>
  <c r="P22" i="2"/>
  <c r="G22" i="2"/>
  <c r="R21" i="2"/>
  <c r="Q21" i="2"/>
  <c r="P21" i="2"/>
  <c r="G21" i="2"/>
  <c r="P20" i="2"/>
  <c r="G20" i="2"/>
  <c r="P19" i="2"/>
  <c r="Q19" i="2" s="1"/>
  <c r="H19" i="2"/>
  <c r="I19" i="2" s="1"/>
  <c r="G19" i="2"/>
  <c r="P18" i="2"/>
  <c r="G18" i="2"/>
  <c r="P17" i="2"/>
  <c r="G17" i="2"/>
  <c r="P16" i="2"/>
  <c r="I16" i="2"/>
  <c r="H16" i="2"/>
  <c r="G16" i="2"/>
  <c r="P15" i="2"/>
  <c r="G15" i="2"/>
  <c r="P14" i="2"/>
  <c r="Q14" i="2" s="1"/>
  <c r="G14" i="2"/>
  <c r="H14" i="2" s="1"/>
  <c r="R13" i="2"/>
  <c r="Q13" i="2"/>
  <c r="P13" i="2"/>
  <c r="G13" i="2"/>
  <c r="P12" i="2"/>
  <c r="G12" i="2"/>
  <c r="P11" i="2"/>
  <c r="Q11" i="2" s="1"/>
  <c r="H11" i="2"/>
  <c r="I11" i="2" s="1"/>
  <c r="G11" i="2"/>
  <c r="P10" i="2"/>
  <c r="Q10" i="2" s="1"/>
  <c r="R10" i="2" s="1"/>
  <c r="G10" i="2"/>
  <c r="H10" i="2" s="1"/>
  <c r="P9" i="2"/>
  <c r="G9" i="2"/>
  <c r="P8" i="2"/>
  <c r="P55" i="2" s="1"/>
  <c r="I8" i="2"/>
  <c r="H8" i="2"/>
  <c r="G8" i="2"/>
  <c r="G50" i="1"/>
  <c r="G49" i="1"/>
  <c r="G48" i="1"/>
  <c r="H48" i="1" s="1"/>
  <c r="H47" i="1"/>
  <c r="G47" i="1"/>
  <c r="I47" i="1" s="1"/>
  <c r="G46" i="1"/>
  <c r="H46" i="1" s="1"/>
  <c r="G44" i="1"/>
  <c r="H44" i="1" s="1"/>
  <c r="G43" i="1"/>
  <c r="G42" i="1"/>
  <c r="H42" i="1" s="1"/>
  <c r="I42" i="1" s="1"/>
  <c r="G41" i="1"/>
  <c r="H40" i="1"/>
  <c r="G40" i="1"/>
  <c r="I40" i="1" s="1"/>
  <c r="G39" i="1"/>
  <c r="H39" i="1" s="1"/>
  <c r="G38" i="1"/>
  <c r="H37" i="1"/>
  <c r="I37" i="1" s="1"/>
  <c r="G37" i="1"/>
  <c r="I36" i="1"/>
  <c r="H36" i="1"/>
  <c r="G36" i="1"/>
  <c r="G35" i="1"/>
  <c r="H35" i="1" s="1"/>
  <c r="H34" i="1" s="1"/>
  <c r="G34" i="1"/>
  <c r="G33" i="1"/>
  <c r="G32" i="1"/>
  <c r="H32" i="1" s="1"/>
  <c r="H31" i="1"/>
  <c r="G31" i="1"/>
  <c r="I31" i="1" s="1"/>
  <c r="G30" i="1"/>
  <c r="H30" i="1" s="1"/>
  <c r="I28" i="1"/>
  <c r="H28" i="1"/>
  <c r="G28" i="1"/>
  <c r="G27" i="1"/>
  <c r="G26" i="1"/>
  <c r="H26" i="1" s="1"/>
  <c r="I26" i="1" s="1"/>
  <c r="G25" i="1"/>
  <c r="H24" i="1"/>
  <c r="G24" i="1"/>
  <c r="I24" i="1" s="1"/>
  <c r="G22" i="1"/>
  <c r="H22" i="1" s="1"/>
  <c r="H21" i="1"/>
  <c r="I21" i="1" s="1"/>
  <c r="G21" i="1"/>
  <c r="I20" i="1"/>
  <c r="H20" i="1"/>
  <c r="G20" i="1"/>
  <c r="G19" i="1"/>
  <c r="G17" i="1"/>
  <c r="I17" i="1" s="1"/>
  <c r="G16" i="1"/>
  <c r="I16" i="1" s="1"/>
  <c r="G15" i="1"/>
  <c r="G10" i="1" s="1"/>
  <c r="G14" i="1"/>
  <c r="I14" i="1" s="1"/>
  <c r="G13" i="1"/>
  <c r="I13" i="1" s="1"/>
  <c r="G12" i="1"/>
  <c r="I12" i="1" s="1"/>
  <c r="G11" i="1"/>
  <c r="I11" i="1" s="1"/>
  <c r="H10" i="1"/>
  <c r="H11" i="5" l="1"/>
  <c r="X22" i="4"/>
  <c r="X19" i="4"/>
  <c r="I11" i="5"/>
  <c r="L11" i="5"/>
  <c r="C33" i="4"/>
  <c r="K15" i="5"/>
  <c r="H25" i="3"/>
  <c r="G25" i="3"/>
  <c r="X13" i="4"/>
  <c r="X9" i="4"/>
  <c r="X12" i="4"/>
  <c r="X18" i="4"/>
  <c r="X14" i="4"/>
  <c r="J11" i="5"/>
  <c r="X8" i="4"/>
  <c r="K11" i="5"/>
  <c r="X20" i="4"/>
  <c r="M11" i="5"/>
  <c r="N11" i="5"/>
  <c r="D11" i="5"/>
  <c r="O11" i="5"/>
  <c r="X10" i="4"/>
  <c r="E11" i="5"/>
  <c r="X16" i="4"/>
  <c r="F11" i="5"/>
  <c r="X21" i="4"/>
  <c r="X17" i="4"/>
  <c r="G11" i="5"/>
  <c r="O15" i="5"/>
  <c r="O16" i="5" s="1"/>
  <c r="F21" i="5" s="1"/>
  <c r="F22" i="5"/>
  <c r="F24" i="4"/>
  <c r="C26" i="4"/>
  <c r="C29" i="4"/>
  <c r="E25" i="4" s="1"/>
  <c r="W25" i="4" s="1"/>
  <c r="W26" i="4" s="1"/>
  <c r="X7" i="4"/>
  <c r="X11" i="4"/>
  <c r="X15" i="4"/>
  <c r="I49" i="2"/>
  <c r="R50" i="2"/>
  <c r="R42" i="2"/>
  <c r="I37" i="2"/>
  <c r="R38" i="2"/>
  <c r="R52" i="2"/>
  <c r="I26" i="2"/>
  <c r="I21" i="2"/>
  <c r="R31" i="2"/>
  <c r="I30" i="2"/>
  <c r="R12" i="2"/>
  <c r="I20" i="2"/>
  <c r="I52" i="2"/>
  <c r="R9" i="2"/>
  <c r="R30" i="2"/>
  <c r="R24" i="2"/>
  <c r="I53" i="2"/>
  <c r="R27" i="2"/>
  <c r="R47" i="2"/>
  <c r="R41" i="2"/>
  <c r="H54" i="2"/>
  <c r="I54" i="2" s="1"/>
  <c r="Q24" i="2"/>
  <c r="Q48" i="2"/>
  <c r="R48" i="2" s="1"/>
  <c r="R8" i="2"/>
  <c r="I14" i="2"/>
  <c r="Q35" i="2"/>
  <c r="R35" i="2" s="1"/>
  <c r="H17" i="2"/>
  <c r="I17" i="2" s="1"/>
  <c r="H33" i="2"/>
  <c r="I33" i="2" s="1"/>
  <c r="H41" i="2"/>
  <c r="I41" i="2" s="1"/>
  <c r="R43" i="2"/>
  <c r="H49" i="2"/>
  <c r="R51" i="2"/>
  <c r="Q16" i="2"/>
  <c r="R16" i="2" s="1"/>
  <c r="H30" i="2"/>
  <c r="I46" i="2"/>
  <c r="Q30" i="2"/>
  <c r="Q38" i="2"/>
  <c r="Q46" i="2"/>
  <c r="R46" i="2" s="1"/>
  <c r="Q54" i="2"/>
  <c r="R54" i="2" s="1"/>
  <c r="Q27" i="2"/>
  <c r="R11" i="2"/>
  <c r="Q32" i="2"/>
  <c r="R32" i="2" s="1"/>
  <c r="H22" i="2"/>
  <c r="I22" i="2" s="1"/>
  <c r="I38" i="2"/>
  <c r="G55" i="2"/>
  <c r="G57" i="2" s="1"/>
  <c r="R19" i="2"/>
  <c r="Q9" i="2"/>
  <c r="Q41" i="2"/>
  <c r="R49" i="2"/>
  <c r="Q8" i="2"/>
  <c r="R40" i="2"/>
  <c r="Q22" i="2"/>
  <c r="R22" i="2" s="1"/>
  <c r="R14" i="2"/>
  <c r="H9" i="2"/>
  <c r="I25" i="2"/>
  <c r="H28" i="2"/>
  <c r="I28" i="2" s="1"/>
  <c r="Q33" i="2"/>
  <c r="R33" i="2" s="1"/>
  <c r="H34" i="2"/>
  <c r="I34" i="2" s="1"/>
  <c r="H12" i="2"/>
  <c r="I12" i="2" s="1"/>
  <c r="H44" i="2"/>
  <c r="I44" i="2" s="1"/>
  <c r="Q25" i="2"/>
  <c r="R25" i="2" s="1"/>
  <c r="H15" i="2"/>
  <c r="I15" i="2" s="1"/>
  <c r="Q12" i="2"/>
  <c r="I39" i="2"/>
  <c r="R36" i="2"/>
  <c r="Q15" i="2"/>
  <c r="R15" i="2" s="1"/>
  <c r="Q39" i="2"/>
  <c r="R39" i="2" s="1"/>
  <c r="I42" i="2"/>
  <c r="Q47" i="2"/>
  <c r="I50" i="2"/>
  <c r="Q17" i="2"/>
  <c r="R17" i="2" s="1"/>
  <c r="H23" i="2"/>
  <c r="I23" i="2" s="1"/>
  <c r="H47" i="2"/>
  <c r="I47" i="2" s="1"/>
  <c r="Q20" i="2"/>
  <c r="R20" i="2" s="1"/>
  <c r="Q52" i="2"/>
  <c r="H26" i="2"/>
  <c r="R28" i="2"/>
  <c r="R44" i="2"/>
  <c r="I10" i="2"/>
  <c r="Q31" i="2"/>
  <c r="H13" i="2"/>
  <c r="I13" i="2" s="1"/>
  <c r="H21" i="2"/>
  <c r="R23" i="2"/>
  <c r="H29" i="2"/>
  <c r="I29" i="2" s="1"/>
  <c r="H37" i="2"/>
  <c r="H45" i="2"/>
  <c r="I45" i="2" s="1"/>
  <c r="H53" i="2"/>
  <c r="H20" i="2"/>
  <c r="H52" i="2"/>
  <c r="I31" i="2"/>
  <c r="H18" i="2"/>
  <c r="I18" i="2" s="1"/>
  <c r="Q18" i="2"/>
  <c r="R18" i="2" s="1"/>
  <c r="Q26" i="2"/>
  <c r="R26" i="2" s="1"/>
  <c r="Q34" i="2"/>
  <c r="R34" i="2" s="1"/>
  <c r="Q42" i="2"/>
  <c r="Q50" i="2"/>
  <c r="H36" i="2"/>
  <c r="I36" i="2" s="1"/>
  <c r="I41" i="1"/>
  <c r="I43" i="1"/>
  <c r="I19" i="1"/>
  <c r="I33" i="1"/>
  <c r="H29" i="1"/>
  <c r="I49" i="1"/>
  <c r="I50" i="1"/>
  <c r="I48" i="1"/>
  <c r="H43" i="1"/>
  <c r="H33" i="1"/>
  <c r="G23" i="1"/>
  <c r="G18" i="1"/>
  <c r="I39" i="1"/>
  <c r="G45" i="1"/>
  <c r="H50" i="1"/>
  <c r="I22" i="1"/>
  <c r="I44" i="1"/>
  <c r="I32" i="1"/>
  <c r="H49" i="1"/>
  <c r="H45" i="1" s="1"/>
  <c r="G29" i="1"/>
  <c r="G51" i="1" s="1"/>
  <c r="H38" i="1"/>
  <c r="I38" i="1" s="1"/>
  <c r="I35" i="1"/>
  <c r="I34" i="1" s="1"/>
  <c r="H25" i="1"/>
  <c r="H23" i="1" s="1"/>
  <c r="H51" i="1" s="1"/>
  <c r="I30" i="1"/>
  <c r="I29" i="1" s="1"/>
  <c r="H41" i="1"/>
  <c r="I46" i="1"/>
  <c r="I15" i="1"/>
  <c r="I10" i="1" s="1"/>
  <c r="H19" i="1"/>
  <c r="H18" i="1" s="1"/>
  <c r="H27" i="1"/>
  <c r="I27" i="1" s="1"/>
  <c r="O12" i="5" l="1"/>
  <c r="O13" i="5" s="1"/>
  <c r="F24" i="5"/>
  <c r="D17" i="5" s="1"/>
  <c r="F20" i="5"/>
  <c r="C30" i="4"/>
  <c r="C37" i="4"/>
  <c r="C36" i="4"/>
  <c r="G24" i="4"/>
  <c r="F25" i="4"/>
  <c r="R55" i="2"/>
  <c r="H55" i="2"/>
  <c r="I9" i="2"/>
  <c r="I55" i="2" s="1"/>
  <c r="I57" i="2" s="1"/>
  <c r="Q55" i="2"/>
  <c r="I25" i="1"/>
  <c r="I23" i="1" s="1"/>
  <c r="I18" i="1"/>
  <c r="I51" i="1" s="1"/>
  <c r="I45" i="1"/>
  <c r="C17" i="5" l="1"/>
  <c r="M17" i="5"/>
  <c r="N17" i="5"/>
  <c r="E17" i="5"/>
  <c r="F17" i="5"/>
  <c r="G17" i="5"/>
  <c r="H17" i="5"/>
  <c r="I17" i="5"/>
  <c r="J17" i="5"/>
  <c r="K17" i="5"/>
  <c r="L17" i="5"/>
  <c r="H24" i="4"/>
  <c r="G25" i="4"/>
  <c r="H57" i="2"/>
  <c r="D59" i="1"/>
  <c r="D56" i="1"/>
  <c r="H25" i="4" l="1"/>
  <c r="I24" i="4"/>
  <c r="D58" i="1"/>
  <c r="D57" i="1"/>
  <c r="I25" i="4" l="1"/>
  <c r="J24" i="4"/>
  <c r="J25" i="4" l="1"/>
  <c r="K24" i="4"/>
  <c r="K25" i="4" l="1"/>
  <c r="L24" i="4"/>
  <c r="M24" i="4" l="1"/>
  <c r="L25" i="4"/>
  <c r="N24" i="4" l="1"/>
  <c r="M25" i="4"/>
  <c r="N25" i="4" l="1"/>
  <c r="O24" i="4"/>
  <c r="O25" i="4" l="1"/>
  <c r="P24" i="4"/>
  <c r="P25" i="4" l="1"/>
  <c r="Q24" i="4"/>
  <c r="R24" i="4" l="1"/>
  <c r="Q25" i="4"/>
  <c r="S24" i="4" l="1"/>
  <c r="R25" i="4"/>
  <c r="T24" i="4" l="1"/>
  <c r="S25" i="4"/>
  <c r="T25" i="4" l="1"/>
  <c r="U24" i="4"/>
  <c r="V24" i="4" l="1"/>
  <c r="V25" i="4" s="1"/>
  <c r="U25" i="4"/>
</calcChain>
</file>

<file path=xl/sharedStrings.xml><?xml version="1.0" encoding="utf-8"?>
<sst xmlns="http://schemas.openxmlformats.org/spreadsheetml/2006/main" count="240" uniqueCount="155">
  <si>
    <t xml:space="preserve"> Bugetul planului de afaceri</t>
  </si>
  <si>
    <t>Nr. crt.</t>
  </si>
  <si>
    <t>Denumirea capitolelor şi subcapitolelor</t>
  </si>
  <si>
    <t>UM</t>
  </si>
  <si>
    <t>Nr unități</t>
  </si>
  <si>
    <t>Cost/unitate fara TVA</t>
  </si>
  <si>
    <t>Cost total fara TVA</t>
  </si>
  <si>
    <t>Cost TVA %</t>
  </si>
  <si>
    <t>Cost total cu TVA</t>
  </si>
  <si>
    <t>6= 4+5</t>
  </si>
  <si>
    <t>8=6+7</t>
  </si>
  <si>
    <t>Cheltuieli cu salariile personalului nou-angajat(brut+CAM)</t>
  </si>
  <si>
    <t>1.1</t>
  </si>
  <si>
    <t>Post 1</t>
  </si>
  <si>
    <t>luna</t>
  </si>
  <si>
    <t>1.2</t>
  </si>
  <si>
    <t>Post 2</t>
  </si>
  <si>
    <t>1.3</t>
  </si>
  <si>
    <t>Post 3</t>
  </si>
  <si>
    <t>1.4</t>
  </si>
  <si>
    <t>Post 4</t>
  </si>
  <si>
    <t>1.5</t>
  </si>
  <si>
    <t>Post 5</t>
  </si>
  <si>
    <t>1.6</t>
  </si>
  <si>
    <t>Post 6</t>
  </si>
  <si>
    <t>1.7</t>
  </si>
  <si>
    <t>…</t>
  </si>
  <si>
    <t>Cheltuieli cu deplasarea personalului întreprinderilor nou-infiintate</t>
  </si>
  <si>
    <t>2.1</t>
  </si>
  <si>
    <t>Cheltuieli pentru cazare</t>
  </si>
  <si>
    <t>buc</t>
  </si>
  <si>
    <t>2.2</t>
  </si>
  <si>
    <t>Cheltuieli diurna personal propriu</t>
  </si>
  <si>
    <t>2.3</t>
  </si>
  <si>
    <t xml:space="preserve">Cheltuieli pentru transportul persoanelor (inclusiv transportul efectuat cu mijloacele de transport în comun sau taxi, gară, autogară sau port și locul delegării ori locul de cazare, precum și transportul efectuat pe distanța dintre locul de cazare și locul delegării)
</t>
  </si>
  <si>
    <t>2.4</t>
  </si>
  <si>
    <t>Taxe și asigurări de călătorie și asigurări medicale aferente deplasării</t>
  </si>
  <si>
    <t>Cheltuieli aferente diverselor achiziţii de servicii specializate, pentru care beneficiarul ajutorului de minimis nu are experienta necesară</t>
  </si>
  <si>
    <t>3.1</t>
  </si>
  <si>
    <t>Cheltuieli servicii contabilitate</t>
  </si>
  <si>
    <t>3.2</t>
  </si>
  <si>
    <t>Cheltuieli servicii protectia muncii si PSI</t>
  </si>
  <si>
    <t>3.3</t>
  </si>
  <si>
    <t xml:space="preserve">Cheltuieli alte servicii </t>
  </si>
  <si>
    <t>3.4</t>
  </si>
  <si>
    <t xml:space="preserve">Cheltuieli cu achiziția de active fixe corporale (altele decât terenuri și imobile), obiecte de inventar, materii prime și materiale, inclusiv materiale consumabile, alte cheltuieli necesare pentru investiții necesare funcționării întreprinderilor </t>
  </si>
  <si>
    <t xml:space="preserve">Cheltuieli cu închirierea de sedii (inclusiv depozite), spații pentru desfășurarea diverselor activități ale întreprinderii, echipamente, vehicule, diverse bunuri </t>
  </si>
  <si>
    <t>5.1</t>
  </si>
  <si>
    <t>Cheltuieli închiriere spatii</t>
  </si>
  <si>
    <t>5.2</t>
  </si>
  <si>
    <t>Cheltuieli închiriere echipamente</t>
  </si>
  <si>
    <t>5.3</t>
  </si>
  <si>
    <t>Cheltuieli închiriere mijloace de transport</t>
  </si>
  <si>
    <t>5.4</t>
  </si>
  <si>
    <t>...</t>
  </si>
  <si>
    <t xml:space="preserve">Cheltuieli de leasing fără achiziție (leasing operațional) aferente funcționării întreprinderilor (rate de leasing operațional plătite de întreprindere pentru: echipamente, vehicule, diverse bunuri mobile și imobile) </t>
  </si>
  <si>
    <t>6.1</t>
  </si>
  <si>
    <t>Cheltuieli rate leasing echipamente</t>
  </si>
  <si>
    <t>6.2</t>
  </si>
  <si>
    <t>Cheltuieli rate leasing mijloace de transport</t>
  </si>
  <si>
    <t>Utilităţi aferente funcţionării întreprinderilor</t>
  </si>
  <si>
    <t xml:space="preserve">Servicii de administrare a clădirilor </t>
  </si>
  <si>
    <t>Servicii de întreținere și reparare de echipamente și mijloace de transport aferente funcționării întreprinderilor</t>
  </si>
  <si>
    <t>Arhivare de documente aferente funcționării întreprinderilor</t>
  </si>
  <si>
    <t>Amortizare active aferente functionarii intreprinderilor</t>
  </si>
  <si>
    <t>Cheltuieli financiare (bancare) şi juridice (taxe avize) aferente functionarii intreprinderilor</t>
  </si>
  <si>
    <t>Conectare la rețele informatice aferente funcționării întreprinderilor</t>
  </si>
  <si>
    <t xml:space="preserve">Cheltuieli de informare şi publicitate </t>
  </si>
  <si>
    <t>Alte cheltuieli aferente funcţionării întreprinderilor</t>
  </si>
  <si>
    <t>15.1</t>
  </si>
  <si>
    <t>Prelucrare de date</t>
  </si>
  <si>
    <t>15.2</t>
  </si>
  <si>
    <t>Întreţinere, actualizare si dezvoltare aplicaţii informatice</t>
  </si>
  <si>
    <t>15.3</t>
  </si>
  <si>
    <t>Publicaţii, cărţi, reviste specialitate, în format tipărit/electronic</t>
  </si>
  <si>
    <t>15.4</t>
  </si>
  <si>
    <t>Concesiuni, brevete, licenţe, drepturi şi active similare etc</t>
  </si>
  <si>
    <t>Cheltuieli garanții bănci/instituții financiare (prime de asigurare)</t>
  </si>
  <si>
    <t>TOTAL GENERAL</t>
  </si>
  <si>
    <t>Sursele de finanţare</t>
  </si>
  <si>
    <t xml:space="preserve">Valoarea eligibilă a proiectului (inclusiv TVA nedeductibilă*)
</t>
  </si>
  <si>
    <t>Contribuţia Proprie</t>
  </si>
  <si>
    <t>Procent contributie proprie</t>
  </si>
  <si>
    <t>FINANTARE NERAMBURSABILA SOLICITATA</t>
  </si>
  <si>
    <t>NOTA: Lista cheltuielilor eligibile (1-16) pentru înființarea și funcționarea entitatilor de economie sociala este completa conform Ghidului solicitantului. Nu este obligatoriu</t>
  </si>
  <si>
    <t>sa fie alocate sume pentru fiecare linie de cheltuiala din buget (se vor completa doar acele linii care sunt necesare implementarii planului de afaceri propus)</t>
  </si>
  <si>
    <t>ANEXA NR. 2</t>
  </si>
  <si>
    <t>Nume și prenume beneficiar:</t>
  </si>
  <si>
    <t>Denumire plan de afaceri:</t>
  </si>
  <si>
    <t>Achizitii echipamente/utilaje/obiecte de inventar</t>
  </si>
  <si>
    <t>Achizitii materii prime/materiale/consumabile</t>
  </si>
  <si>
    <t>Nr crt</t>
  </si>
  <si>
    <t>Denumire</t>
  </si>
  <si>
    <t>Cant</t>
  </si>
  <si>
    <t>PU</t>
  </si>
  <si>
    <t>Total</t>
  </si>
  <si>
    <t>TVA</t>
  </si>
  <si>
    <t>TOTAL CU TVA</t>
  </si>
  <si>
    <t>TOTAL</t>
  </si>
  <si>
    <t>TOTAL LINIA 4 buget</t>
  </si>
  <si>
    <t>ESTIMARI VENITURI DIN ACTIVITATEA DE PRODUCTIE/SERVICII</t>
  </si>
  <si>
    <t>Venituri din activitatea de producție/servicii</t>
  </si>
  <si>
    <t>Nr. Crt.</t>
  </si>
  <si>
    <t>Sursă venit</t>
  </si>
  <si>
    <t>Pret unitar</t>
  </si>
  <si>
    <t>Nr bucati vandute</t>
  </si>
  <si>
    <t>Anul I</t>
  </si>
  <si>
    <t>Anul II</t>
  </si>
  <si>
    <t>TOTAL VENITURI ANUALE</t>
  </si>
  <si>
    <t>Estimarea executiei bugetare</t>
  </si>
  <si>
    <t>LUNA 1</t>
  </si>
  <si>
    <t>LUNA 2</t>
  </si>
  <si>
    <t>LUNA 3</t>
  </si>
  <si>
    <t>LUNA 4</t>
  </si>
  <si>
    <t>LUNA 5</t>
  </si>
  <si>
    <t>LUNA 6</t>
  </si>
  <si>
    <t>LUNA 7</t>
  </si>
  <si>
    <t>LUNA 8</t>
  </si>
  <si>
    <t>LUNA 9</t>
  </si>
  <si>
    <t>LUNA 10</t>
  </si>
  <si>
    <t>LUNA 11</t>
  </si>
  <si>
    <t>LUNA 12</t>
  </si>
  <si>
    <t>LUNA 13</t>
  </si>
  <si>
    <t>LUNA 14</t>
  </si>
  <si>
    <t>LUNA 15</t>
  </si>
  <si>
    <t>LUNA 16</t>
  </si>
  <si>
    <t>LUNA 17</t>
  </si>
  <si>
    <t>LUNA 18</t>
  </si>
  <si>
    <t>TOTAL 6 LUNI</t>
  </si>
  <si>
    <t>Verificare executie completa</t>
  </si>
  <si>
    <t>=</t>
  </si>
  <si>
    <t>executie</t>
  </si>
  <si>
    <t>prezenta finantare</t>
  </si>
  <si>
    <t>Ambele criterii</t>
  </si>
  <si>
    <t>Transa I finantare(lei)</t>
  </si>
  <si>
    <t>Transa II finantare(lei)</t>
  </si>
  <si>
    <t xml:space="preserve">Executie bugetara completa(Da/Nu)
</t>
  </si>
  <si>
    <t>Total executie 6 luni(lei)</t>
  </si>
  <si>
    <t>Finantare nerambursabila(lei)</t>
  </si>
  <si>
    <t>ACHIZIȚII</t>
  </si>
  <si>
    <t>Grafic de depunere a contributiei proprii - estimare</t>
  </si>
  <si>
    <t>Valoare contributie proprie, conform buget</t>
  </si>
  <si>
    <t>Total contributie proprie depusa</t>
  </si>
  <si>
    <t>Suma depusa</t>
  </si>
  <si>
    <t>suma depusa luni precedente</t>
  </si>
  <si>
    <t>nr luna</t>
  </si>
  <si>
    <t>procent c pro</t>
  </si>
  <si>
    <t>Depunere totala</t>
  </si>
  <si>
    <t>suma</t>
  </si>
  <si>
    <t>Exista contributie</t>
  </si>
  <si>
    <t>Estimare data solicitare transa II</t>
  </si>
  <si>
    <t>Contributia a fost depusa in totalitate</t>
  </si>
  <si>
    <t>Luna in care s-a incheiat depunerea contributiei proprii</t>
  </si>
  <si>
    <t>Luna in care executia bugetara a depasit 75% din prima transa</t>
  </si>
  <si>
    <t>Luna estimata pentru solicitarea transei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</si>
</sst>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2" x14ac:knownFonts="1">
    <font>
      <sz val="11"/>
      <color theme="1"/>
      <name val="Calibri"/>
      <family val="2"/>
      <charset val="238"/>
      <scheme val="minor"/>
    </font>
    <font>
      <sz val="10"/>
      <color theme="1"/>
      <name val="Calibri"/>
      <family val="2"/>
      <scheme val="minor"/>
    </font>
    <font>
      <b/>
      <sz val="14"/>
      <color theme="1"/>
      <name val="Calibri"/>
      <family val="2"/>
      <scheme val="minor"/>
    </font>
    <font>
      <b/>
      <sz val="10"/>
      <color indexed="8"/>
      <name val="Calibri"/>
      <family val="2"/>
      <scheme val="minor"/>
    </font>
    <font>
      <sz val="10"/>
      <name val="Calibri"/>
      <family val="2"/>
      <scheme val="minor"/>
    </font>
    <font>
      <b/>
      <sz val="10"/>
      <name val="Calibri"/>
      <family val="2"/>
      <scheme val="minor"/>
    </font>
    <font>
      <sz val="10"/>
      <name val="Arial"/>
      <family val="2"/>
      <charset val="238"/>
    </font>
    <font>
      <b/>
      <sz val="10"/>
      <name val="Times New Roman"/>
      <family val="1"/>
      <charset val="238"/>
    </font>
    <font>
      <i/>
      <sz val="10"/>
      <color rgb="FF002060"/>
      <name val="Calibri"/>
      <family val="2"/>
      <scheme val="minor"/>
    </font>
    <font>
      <b/>
      <sz val="10"/>
      <color theme="1"/>
      <name val="Calibri"/>
      <family val="2"/>
      <scheme val="minor"/>
    </font>
    <font>
      <b/>
      <sz val="10"/>
      <color rgb="FF002060"/>
      <name val="Calibri"/>
      <family val="2"/>
      <scheme val="minor"/>
    </font>
    <font>
      <sz val="10"/>
      <color rgb="FF002060"/>
      <name val="Calibri"/>
      <family val="2"/>
      <scheme val="minor"/>
    </font>
    <font>
      <b/>
      <sz val="10"/>
      <color rgb="FFFF0000"/>
      <name val="Calibri"/>
      <family val="2"/>
      <scheme val="minor"/>
    </font>
    <font>
      <b/>
      <sz val="14"/>
      <color rgb="FF002060"/>
      <name val="Calibri"/>
      <family val="2"/>
      <scheme val="minor"/>
    </font>
    <font>
      <sz val="14"/>
      <color rgb="FFFF0000"/>
      <name val="Calibri"/>
      <family val="2"/>
      <scheme val="minor"/>
    </font>
    <font>
      <b/>
      <sz val="12"/>
      <color rgb="FF002060"/>
      <name val="Calibri"/>
      <family val="2"/>
      <scheme val="minor"/>
    </font>
    <font>
      <sz val="12"/>
      <color rgb="FF002060"/>
      <name val="Calibri"/>
      <family val="2"/>
      <scheme val="minor"/>
    </font>
    <font>
      <b/>
      <sz val="12"/>
      <color rgb="FFFF0000"/>
      <name val="Calibri"/>
      <family val="2"/>
      <scheme val="minor"/>
    </font>
    <font>
      <i/>
      <sz val="10"/>
      <name val="Calibri"/>
      <family val="2"/>
      <scheme val="minor"/>
    </font>
    <font>
      <sz val="10"/>
      <color indexed="8"/>
      <name val="Calibri"/>
      <family val="2"/>
      <scheme val="minor"/>
    </font>
    <font>
      <sz val="10"/>
      <color rgb="FFFF0000"/>
      <name val="Calibri"/>
      <family val="2"/>
      <scheme val="minor"/>
    </font>
    <font>
      <b/>
      <sz val="14"/>
      <color theme="1"/>
      <name val="Calibri"/>
      <family val="2"/>
      <charset val="238"/>
      <scheme val="minor"/>
    </font>
  </fonts>
  <fills count="6">
    <fill>
      <patternFill patternType="none"/>
    </fill>
    <fill>
      <patternFill patternType="gray125"/>
    </fill>
    <fill>
      <patternFill patternType="solid">
        <fgColor theme="5"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rgb="FF92D050"/>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s>
  <cellStyleXfs count="2">
    <xf numFmtId="0" fontId="0" fillId="0" borderId="0"/>
    <xf numFmtId="0" fontId="6" fillId="0" borderId="0"/>
  </cellStyleXfs>
  <cellXfs count="140">
    <xf numFmtId="0" fontId="0" fillId="0" borderId="0" xfId="0"/>
    <xf numFmtId="0" fontId="1" fillId="0" borderId="0" xfId="0" applyFont="1" applyProtection="1">
      <protection locked="0"/>
    </xf>
    <xf numFmtId="0" fontId="4" fillId="0" borderId="0" xfId="0" applyFont="1" applyProtection="1">
      <protection locked="0"/>
    </xf>
    <xf numFmtId="0" fontId="8" fillId="3" borderId="2" xfId="0" applyFont="1" applyFill="1" applyBorder="1" applyAlignment="1">
      <alignment horizontal="center" vertical="center"/>
    </xf>
    <xf numFmtId="0" fontId="8" fillId="3" borderId="2" xfId="0" applyFont="1" applyFill="1" applyBorder="1" applyAlignment="1">
      <alignment horizontal="center"/>
    </xf>
    <xf numFmtId="0" fontId="9" fillId="0" borderId="0" xfId="0" applyFont="1" applyProtection="1">
      <protection locked="0"/>
    </xf>
    <xf numFmtId="0" fontId="10" fillId="2" borderId="2" xfId="0" applyFont="1" applyFill="1" applyBorder="1" applyAlignment="1">
      <alignment horizontal="center" vertical="center"/>
    </xf>
    <xf numFmtId="0" fontId="10" fillId="2" borderId="2" xfId="0" applyFont="1" applyFill="1" applyBorder="1" applyAlignment="1">
      <alignment vertical="center"/>
    </xf>
    <xf numFmtId="0" fontId="10" fillId="2" borderId="2" xfId="0" applyFont="1" applyFill="1" applyBorder="1" applyAlignment="1">
      <alignment horizontal="right" vertical="center"/>
    </xf>
    <xf numFmtId="4" fontId="10" fillId="2" borderId="2" xfId="0" applyNumberFormat="1" applyFont="1" applyFill="1" applyBorder="1" applyAlignment="1">
      <alignment horizontal="right" vertical="center"/>
    </xf>
    <xf numFmtId="49" fontId="11" fillId="0" borderId="2" xfId="0" applyNumberFormat="1" applyFont="1" applyBorder="1" applyAlignment="1" applyProtection="1">
      <alignment horizontal="center" vertical="center"/>
      <protection locked="0"/>
    </xf>
    <xf numFmtId="0" fontId="11" fillId="0" borderId="2" xfId="0" applyFont="1" applyBorder="1" applyAlignment="1" applyProtection="1">
      <alignment vertical="center"/>
      <protection locked="0"/>
    </xf>
    <xf numFmtId="0" fontId="11" fillId="0" borderId="2" xfId="0" applyFont="1" applyBorder="1" applyAlignment="1" applyProtection="1">
      <alignment horizontal="right" vertical="center"/>
      <protection locked="0"/>
    </xf>
    <xf numFmtId="0" fontId="11" fillId="2" borderId="2" xfId="0" applyFont="1" applyFill="1" applyBorder="1" applyAlignment="1">
      <alignment horizontal="right" vertical="center"/>
    </xf>
    <xf numFmtId="4" fontId="11" fillId="2" borderId="2" xfId="0" applyNumberFormat="1" applyFont="1" applyFill="1" applyBorder="1" applyAlignment="1">
      <alignment horizontal="right" vertical="center"/>
    </xf>
    <xf numFmtId="0" fontId="10" fillId="2" borderId="2" xfId="0" applyFont="1" applyFill="1" applyBorder="1" applyAlignment="1">
      <alignment vertical="center" wrapText="1"/>
    </xf>
    <xf numFmtId="0" fontId="10" fillId="2" borderId="2" xfId="0" applyFont="1" applyFill="1" applyBorder="1" applyAlignment="1">
      <alignment horizontal="right" vertical="center" wrapText="1"/>
    </xf>
    <xf numFmtId="2" fontId="11" fillId="2" borderId="2" xfId="0" applyNumberFormat="1" applyFont="1" applyFill="1" applyBorder="1" applyAlignment="1">
      <alignment horizontal="right" vertical="center"/>
    </xf>
    <xf numFmtId="0" fontId="11" fillId="0" borderId="2" xfId="0" applyFont="1" applyBorder="1" applyAlignment="1" applyProtection="1">
      <alignment horizontal="left" vertical="top" wrapText="1"/>
      <protection locked="0"/>
    </xf>
    <xf numFmtId="0" fontId="11" fillId="0" borderId="2" xfId="0" applyFont="1" applyBorder="1" applyAlignment="1" applyProtection="1">
      <alignment vertical="center" wrapText="1"/>
      <protection locked="0"/>
    </xf>
    <xf numFmtId="1" fontId="10" fillId="2" borderId="2" xfId="0" applyNumberFormat="1" applyFont="1" applyFill="1" applyBorder="1" applyAlignment="1">
      <alignment horizontal="center" vertical="center"/>
    </xf>
    <xf numFmtId="0" fontId="11" fillId="0" borderId="2" xfId="0" applyFont="1" applyBorder="1" applyAlignment="1" applyProtection="1">
      <alignment horizontal="right" vertical="center" wrapText="1"/>
      <protection locked="0"/>
    </xf>
    <xf numFmtId="0" fontId="10" fillId="2" borderId="2" xfId="0" applyFont="1" applyFill="1" applyBorder="1" applyAlignment="1" applyProtection="1">
      <alignment vertical="center" wrapText="1"/>
      <protection locked="0"/>
    </xf>
    <xf numFmtId="0" fontId="10" fillId="2" borderId="2" xfId="0" applyFont="1" applyFill="1" applyBorder="1" applyAlignment="1" applyProtection="1">
      <alignment horizontal="right" vertical="center"/>
      <protection locked="0"/>
    </xf>
    <xf numFmtId="2" fontId="10" fillId="2" borderId="2" xfId="0" applyNumberFormat="1" applyFont="1" applyFill="1" applyBorder="1" applyAlignment="1">
      <alignment horizontal="right" vertical="center"/>
    </xf>
    <xf numFmtId="0" fontId="10" fillId="2" borderId="2" xfId="0" applyFont="1" applyFill="1" applyBorder="1" applyAlignment="1" applyProtection="1">
      <alignment horizontal="right" vertical="center" wrapText="1"/>
      <protection locked="0"/>
    </xf>
    <xf numFmtId="0" fontId="12" fillId="0" borderId="0" xfId="0" applyFont="1" applyProtection="1">
      <protection locked="0"/>
    </xf>
    <xf numFmtId="49" fontId="11" fillId="4" borderId="2" xfId="0" applyNumberFormat="1" applyFont="1" applyFill="1" applyBorder="1" applyAlignment="1" applyProtection="1">
      <alignment horizontal="center" vertical="center"/>
      <protection locked="0"/>
    </xf>
    <xf numFmtId="0" fontId="11" fillId="4" borderId="2" xfId="0" applyFont="1" applyFill="1" applyBorder="1" applyAlignment="1" applyProtection="1">
      <alignment vertical="center"/>
      <protection locked="0"/>
    </xf>
    <xf numFmtId="0" fontId="11" fillId="4" borderId="2" xfId="0" applyFont="1" applyFill="1" applyBorder="1" applyAlignment="1" applyProtection="1">
      <alignment horizontal="right" vertical="center"/>
      <protection locked="0"/>
    </xf>
    <xf numFmtId="0" fontId="11" fillId="4" borderId="2" xfId="0" applyFont="1" applyFill="1" applyBorder="1" applyAlignment="1" applyProtection="1">
      <alignment vertical="center" wrapText="1"/>
      <protection locked="0"/>
    </xf>
    <xf numFmtId="0" fontId="11" fillId="4" borderId="2" xfId="0" applyFont="1" applyFill="1" applyBorder="1" applyAlignment="1" applyProtection="1">
      <alignment horizontal="right" vertical="center" wrapText="1"/>
      <protection locked="0"/>
    </xf>
    <xf numFmtId="0" fontId="2" fillId="0" borderId="0" xfId="0" applyFont="1" applyAlignment="1" applyProtection="1">
      <alignment vertical="center"/>
      <protection locked="0"/>
    </xf>
    <xf numFmtId="49" fontId="13" fillId="2" borderId="5" xfId="0" applyNumberFormat="1" applyFont="1" applyFill="1" applyBorder="1" applyAlignment="1">
      <alignment horizontal="left" vertical="center" wrapText="1"/>
    </xf>
    <xf numFmtId="49" fontId="13" fillId="2" borderId="5" xfId="0" applyNumberFormat="1" applyFont="1" applyFill="1" applyBorder="1" applyAlignment="1">
      <alignment horizontal="right" vertical="center" wrapText="1"/>
    </xf>
    <xf numFmtId="4" fontId="13" fillId="2" borderId="2" xfId="0" applyNumberFormat="1" applyFont="1" applyFill="1" applyBorder="1" applyAlignment="1">
      <alignment horizontal="right" vertical="center"/>
    </xf>
    <xf numFmtId="49" fontId="11" fillId="0" borderId="0" xfId="0" applyNumberFormat="1" applyFont="1" applyProtection="1">
      <protection locked="0"/>
    </xf>
    <xf numFmtId="0" fontId="11" fillId="0" borderId="0" xfId="0" applyFont="1" applyProtection="1">
      <protection locked="0"/>
    </xf>
    <xf numFmtId="0" fontId="14" fillId="0" borderId="0" xfId="0" applyFont="1" applyProtection="1">
      <protection locked="0"/>
    </xf>
    <xf numFmtId="0" fontId="15" fillId="0" borderId="0" xfId="0" applyFont="1" applyAlignment="1">
      <alignment vertical="center"/>
    </xf>
    <xf numFmtId="0" fontId="16" fillId="0" borderId="0" xfId="0" applyFont="1" applyProtection="1">
      <protection locked="0"/>
    </xf>
    <xf numFmtId="0" fontId="17" fillId="0" borderId="0" xfId="0" applyFont="1" applyProtection="1">
      <protection locked="0"/>
    </xf>
    <xf numFmtId="0" fontId="15" fillId="2" borderId="2" xfId="0" applyFont="1" applyFill="1" applyBorder="1" applyAlignment="1">
      <alignment horizontal="left" vertical="center" wrapText="1"/>
    </xf>
    <xf numFmtId="0" fontId="15" fillId="2" borderId="2" xfId="0" applyFont="1" applyFill="1" applyBorder="1" applyAlignment="1">
      <alignment horizontal="left" vertical="top" wrapText="1"/>
    </xf>
    <xf numFmtId="0" fontId="15" fillId="0" borderId="0" xfId="0" applyFont="1" applyAlignment="1" applyProtection="1">
      <alignment horizontal="right" vertical="center" wrapText="1"/>
      <protection locked="0"/>
    </xf>
    <xf numFmtId="0" fontId="17" fillId="0" borderId="0" xfId="0" applyFont="1" applyAlignment="1" applyProtection="1">
      <alignment horizontal="right" vertical="center" wrapText="1"/>
      <protection locked="0"/>
    </xf>
    <xf numFmtId="0" fontId="17" fillId="0" borderId="0" xfId="0" applyFont="1" applyAlignment="1" applyProtection="1">
      <alignment horizontal="left" vertical="center"/>
      <protection locked="0"/>
    </xf>
    <xf numFmtId="0" fontId="15" fillId="2" borderId="2" xfId="0" applyFont="1" applyFill="1" applyBorder="1" applyAlignment="1">
      <alignment horizontal="left" vertical="center"/>
    </xf>
    <xf numFmtId="4" fontId="15" fillId="0" borderId="0" xfId="0" applyNumberFormat="1" applyFont="1" applyAlignment="1" applyProtection="1">
      <alignment horizontal="right" vertical="center" wrapText="1"/>
      <protection locked="0"/>
    </xf>
    <xf numFmtId="0" fontId="18" fillId="0" borderId="0" xfId="0" applyFont="1" applyProtection="1">
      <protection locked="0"/>
    </xf>
    <xf numFmtId="0" fontId="18" fillId="0" borderId="0" xfId="0" applyFont="1"/>
    <xf numFmtId="0" fontId="9" fillId="2" borderId="2" xfId="0" applyFont="1" applyFill="1" applyBorder="1" applyAlignment="1">
      <alignment horizontal="center"/>
    </xf>
    <xf numFmtId="0" fontId="1" fillId="5" borderId="0" xfId="0" applyFont="1" applyFill="1"/>
    <xf numFmtId="0" fontId="1" fillId="5" borderId="0" xfId="0" applyFont="1" applyFill="1" applyProtection="1">
      <protection locked="0"/>
    </xf>
    <xf numFmtId="0" fontId="9" fillId="0" borderId="0" xfId="0" applyFont="1" applyAlignment="1" applyProtection="1">
      <alignment wrapText="1"/>
      <protection locked="0"/>
    </xf>
    <xf numFmtId="0" fontId="9" fillId="0" borderId="2" xfId="0" applyFont="1" applyBorder="1" applyAlignment="1">
      <alignment wrapText="1"/>
    </xf>
    <xf numFmtId="0" fontId="9" fillId="5" borderId="0" xfId="0" applyFont="1" applyFill="1" applyAlignment="1" applyProtection="1">
      <alignment wrapText="1"/>
      <protection locked="0"/>
    </xf>
    <xf numFmtId="0" fontId="1" fillId="0" borderId="2" xfId="0" applyFont="1" applyBorder="1" applyProtection="1">
      <protection locked="0"/>
    </xf>
    <xf numFmtId="2" fontId="1" fillId="0" borderId="2" xfId="0" applyNumberFormat="1" applyFont="1" applyBorder="1" applyProtection="1">
      <protection locked="0"/>
    </xf>
    <xf numFmtId="2" fontId="1" fillId="2" borderId="2" xfId="0" applyNumberFormat="1" applyFont="1" applyFill="1" applyBorder="1"/>
    <xf numFmtId="0" fontId="9" fillId="0" borderId="2" xfId="0" applyFont="1" applyBorder="1" applyProtection="1">
      <protection locked="0"/>
    </xf>
    <xf numFmtId="0" fontId="9" fillId="5" borderId="0" xfId="0" applyFont="1" applyFill="1" applyProtection="1">
      <protection locked="0"/>
    </xf>
    <xf numFmtId="2" fontId="9" fillId="2" borderId="2" xfId="0" applyNumberFormat="1" applyFont="1" applyFill="1" applyBorder="1"/>
    <xf numFmtId="0" fontId="1" fillId="0" borderId="9" xfId="0" applyFont="1" applyBorder="1" applyAlignment="1">
      <alignment horizontal="justify" vertical="center" wrapText="1"/>
    </xf>
    <xf numFmtId="0" fontId="1" fillId="0" borderId="10" xfId="0" applyFont="1" applyBorder="1" applyAlignment="1">
      <alignment horizontal="center" vertical="center" wrapText="1"/>
    </xf>
    <xf numFmtId="0" fontId="1" fillId="0" borderId="10" xfId="0" applyFont="1" applyBorder="1" applyAlignment="1" applyProtection="1">
      <alignment horizontal="justify" vertical="center" wrapText="1"/>
      <protection locked="0"/>
    </xf>
    <xf numFmtId="0" fontId="1" fillId="2" borderId="10" xfId="0" applyFont="1" applyFill="1" applyBorder="1" applyAlignment="1">
      <alignment horizontal="right" vertical="center" wrapText="1"/>
    </xf>
    <xf numFmtId="0" fontId="9" fillId="2" borderId="10" xfId="0" applyFont="1" applyFill="1" applyBorder="1" applyAlignment="1">
      <alignment horizontal="right" vertical="center" wrapText="1"/>
    </xf>
    <xf numFmtId="0" fontId="1" fillId="0" borderId="0" xfId="0" applyFont="1" applyAlignment="1" applyProtection="1">
      <alignment horizontal="center"/>
      <protection locked="0"/>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 xfId="1" applyFont="1" applyFill="1" applyBorder="1" applyAlignment="1">
      <alignment horizontal="center" vertical="center" wrapText="1"/>
    </xf>
    <xf numFmtId="0" fontId="1" fillId="2" borderId="2" xfId="0" applyFont="1" applyFill="1" applyBorder="1" applyAlignment="1">
      <alignment vertical="center" wrapText="1"/>
    </xf>
    <xf numFmtId="0" fontId="4" fillId="2" borderId="2" xfId="0" applyFont="1" applyFill="1" applyBorder="1" applyAlignment="1">
      <alignment vertical="center" wrapText="1"/>
    </xf>
    <xf numFmtId="0" fontId="11" fillId="2" borderId="2" xfId="0" applyFont="1" applyFill="1" applyBorder="1" applyAlignment="1">
      <alignment horizontal="center" vertical="center"/>
    </xf>
    <xf numFmtId="0" fontId="1" fillId="2" borderId="2" xfId="0" applyFont="1" applyFill="1" applyBorder="1" applyAlignment="1">
      <alignment horizontal="center"/>
    </xf>
    <xf numFmtId="0" fontId="11" fillId="2" borderId="2" xfId="0" applyFont="1" applyFill="1" applyBorder="1" applyAlignment="1">
      <alignment vertical="center" wrapText="1"/>
    </xf>
    <xf numFmtId="1" fontId="11" fillId="2" borderId="2" xfId="0" applyNumberFormat="1" applyFont="1" applyFill="1" applyBorder="1" applyAlignment="1">
      <alignment horizontal="center" vertical="center"/>
    </xf>
    <xf numFmtId="2" fontId="20" fillId="0" borderId="2" xfId="0" applyNumberFormat="1" applyFont="1" applyBorder="1" applyProtection="1">
      <protection locked="0"/>
    </xf>
    <xf numFmtId="2" fontId="1" fillId="2" borderId="2" xfId="0" applyNumberFormat="1" applyFont="1" applyFill="1" applyBorder="1" applyAlignment="1">
      <alignment vertical="center"/>
    </xf>
    <xf numFmtId="0" fontId="1" fillId="0" borderId="0" xfId="0" applyFont="1" applyAlignment="1" applyProtection="1">
      <alignment horizontal="center" vertical="center"/>
      <protection locked="0"/>
    </xf>
    <xf numFmtId="0" fontId="11" fillId="0" borderId="0" xfId="0" applyFont="1"/>
    <xf numFmtId="0" fontId="1" fillId="0" borderId="0" xfId="0" applyFont="1"/>
    <xf numFmtId="2" fontId="1" fillId="0" borderId="0" xfId="0" applyNumberFormat="1" applyFont="1"/>
    <xf numFmtId="9" fontId="11" fillId="0" borderId="0" xfId="0" applyNumberFormat="1" applyFont="1"/>
    <xf numFmtId="0" fontId="11" fillId="0" borderId="0" xfId="0" applyFont="1" applyAlignment="1">
      <alignment horizontal="left" vertical="center" wrapText="1"/>
    </xf>
    <xf numFmtId="2" fontId="4" fillId="0" borderId="0" xfId="0" applyNumberFormat="1" applyFont="1" applyAlignment="1">
      <alignment horizontal="right" vertical="center" wrapText="1"/>
    </xf>
    <xf numFmtId="0" fontId="20" fillId="0" borderId="0" xfId="0" applyFont="1"/>
    <xf numFmtId="0" fontId="20" fillId="0" borderId="0" xfId="0" applyFont="1" applyAlignment="1" applyProtection="1">
      <alignment horizontal="center"/>
      <protection locked="0"/>
    </xf>
    <xf numFmtId="2" fontId="4" fillId="0" borderId="0" xfId="0" applyNumberFormat="1" applyFont="1"/>
    <xf numFmtId="0" fontId="20" fillId="0" borderId="0" xfId="0" applyFont="1" applyAlignment="1" applyProtection="1">
      <alignment vertical="center"/>
      <protection locked="0"/>
    </xf>
    <xf numFmtId="0" fontId="20" fillId="0" borderId="0" xfId="0" applyFont="1" applyAlignment="1">
      <alignment vertical="center"/>
    </xf>
    <xf numFmtId="0" fontId="20" fillId="0" borderId="0" xfId="0" applyFont="1" applyAlignment="1" applyProtection="1">
      <alignment horizontal="center" vertical="center"/>
      <protection locked="0"/>
    </xf>
    <xf numFmtId="0" fontId="20" fillId="0" borderId="0" xfId="0" applyFont="1" applyProtection="1">
      <protection locked="0"/>
    </xf>
    <xf numFmtId="0" fontId="10" fillId="2" borderId="2" xfId="0" applyFont="1" applyFill="1" applyBorder="1" applyAlignment="1">
      <alignment horizontal="left" vertical="center" wrapText="1"/>
    </xf>
    <xf numFmtId="0" fontId="10" fillId="2" borderId="2" xfId="0" applyFont="1" applyFill="1" applyBorder="1" applyAlignment="1">
      <alignment horizontal="left" vertical="top" wrapText="1"/>
    </xf>
    <xf numFmtId="0" fontId="5" fillId="2" borderId="2" xfId="0" applyFont="1" applyFill="1" applyBorder="1" applyAlignment="1">
      <alignment horizontal="right" vertical="center"/>
    </xf>
    <xf numFmtId="0" fontId="10" fillId="2" borderId="2" xfId="0" applyFont="1" applyFill="1" applyBorder="1" applyAlignment="1">
      <alignment horizontal="left" vertical="center"/>
    </xf>
    <xf numFmtId="2" fontId="5" fillId="2" borderId="2" xfId="0" applyNumberFormat="1" applyFont="1" applyFill="1" applyBorder="1" applyAlignment="1">
      <alignment horizontal="right" vertical="center"/>
    </xf>
    <xf numFmtId="0" fontId="10" fillId="2" borderId="2" xfId="0" applyFont="1" applyFill="1" applyBorder="1"/>
    <xf numFmtId="2" fontId="1" fillId="0" borderId="0" xfId="0" applyNumberFormat="1" applyFont="1" applyProtection="1">
      <protection locked="0"/>
    </xf>
    <xf numFmtId="0" fontId="9" fillId="2" borderId="2" xfId="0" applyFont="1" applyFill="1" applyBorder="1"/>
    <xf numFmtId="0" fontId="21" fillId="0" borderId="0" xfId="0" applyFont="1" applyAlignment="1">
      <alignment horizontal="center" vertical="center"/>
    </xf>
    <xf numFmtId="0" fontId="0" fillId="0" borderId="0" xfId="0" applyAlignment="1">
      <alignment horizontal="right"/>
    </xf>
    <xf numFmtId="0" fontId="1" fillId="2" borderId="1" xfId="0" applyFont="1" applyFill="1" applyBorder="1" applyAlignment="1">
      <alignment vertical="center" wrapText="1"/>
    </xf>
    <xf numFmtId="0" fontId="1" fillId="2" borderId="2" xfId="0" applyFont="1" applyFill="1" applyBorder="1"/>
    <xf numFmtId="0" fontId="9" fillId="0" borderId="0" xfId="0" applyFont="1"/>
    <xf numFmtId="0" fontId="1" fillId="0" borderId="0" xfId="0" applyFont="1" applyAlignment="1">
      <alignment horizontal="center"/>
    </xf>
    <xf numFmtId="0" fontId="2" fillId="0" borderId="0" xfId="0" applyFont="1" applyAlignment="1">
      <alignment horizontal="center" vertical="center"/>
    </xf>
    <xf numFmtId="0" fontId="3" fillId="0" borderId="0" xfId="0" applyFont="1" applyAlignment="1" applyProtection="1">
      <alignment horizontal="center" vertical="center"/>
      <protection locked="0"/>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7" fillId="2" borderId="1" xfId="1" applyFont="1" applyFill="1" applyBorder="1" applyAlignment="1">
      <alignment horizontal="center" vertical="center" wrapText="1"/>
    </xf>
    <xf numFmtId="0" fontId="7" fillId="2" borderId="3" xfId="1" applyFont="1" applyFill="1" applyBorder="1" applyAlignment="1">
      <alignment horizontal="center" vertical="center" wrapText="1"/>
    </xf>
    <xf numFmtId="49" fontId="13" fillId="2" borderId="4" xfId="0" applyNumberFormat="1" applyFont="1" applyFill="1" applyBorder="1" applyAlignment="1">
      <alignment horizontal="center" vertical="center" wrapText="1"/>
    </xf>
    <xf numFmtId="49" fontId="13" fillId="2" borderId="5" xfId="0" applyNumberFormat="1" applyFont="1" applyFill="1" applyBorder="1" applyAlignment="1">
      <alignment horizontal="center" vertical="center" wrapText="1"/>
    </xf>
    <xf numFmtId="4" fontId="15" fillId="2"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wrapText="1"/>
    </xf>
    <xf numFmtId="2" fontId="15" fillId="2" borderId="2" xfId="0" applyNumberFormat="1" applyFont="1" applyFill="1" applyBorder="1" applyAlignment="1">
      <alignment horizontal="center" vertical="center" wrapText="1"/>
    </xf>
    <xf numFmtId="164" fontId="15" fillId="2" borderId="4" xfId="0" applyNumberFormat="1" applyFont="1" applyFill="1" applyBorder="1" applyAlignment="1">
      <alignment horizontal="center" vertical="center" wrapText="1"/>
    </xf>
    <xf numFmtId="164" fontId="15" fillId="2" borderId="5" xfId="0" applyNumberFormat="1" applyFont="1" applyFill="1" applyBorder="1" applyAlignment="1">
      <alignment horizontal="center" vertical="center" wrapText="1"/>
    </xf>
    <xf numFmtId="0" fontId="9" fillId="2" borderId="2" xfId="0" applyFont="1" applyFill="1" applyBorder="1" applyAlignment="1">
      <alignment horizont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6" xfId="0" applyFont="1" applyFill="1" applyBorder="1" applyAlignment="1">
      <alignment horizontal="right" vertical="center" wrapText="1"/>
    </xf>
    <xf numFmtId="0" fontId="9" fillId="2" borderId="7" xfId="0" applyFont="1" applyFill="1" applyBorder="1" applyAlignment="1">
      <alignment horizontal="right" vertical="center" wrapText="1"/>
    </xf>
    <xf numFmtId="0" fontId="9" fillId="2" borderId="8" xfId="0" applyFont="1" applyFill="1" applyBorder="1" applyAlignment="1">
      <alignment horizontal="right" vertical="center" wrapText="1"/>
    </xf>
    <xf numFmtId="0" fontId="19" fillId="0" borderId="0" xfId="0" applyFont="1" applyAlignment="1" applyProtection="1">
      <alignment horizontal="center" vertical="center"/>
      <protection locked="0"/>
    </xf>
    <xf numFmtId="49" fontId="11" fillId="2" borderId="4" xfId="0" applyNumberFormat="1" applyFont="1" applyFill="1" applyBorder="1" applyAlignment="1">
      <alignment horizontal="center" vertical="center" wrapText="1"/>
    </xf>
    <xf numFmtId="49" fontId="11" fillId="2" borderId="5" xfId="0" applyNumberFormat="1" applyFont="1" applyFill="1" applyBorder="1" applyAlignment="1">
      <alignment horizontal="center" vertical="center" wrapText="1"/>
    </xf>
    <xf numFmtId="0" fontId="1" fillId="2" borderId="4" xfId="0" applyFont="1" applyFill="1" applyBorder="1" applyAlignment="1">
      <alignment horizontal="left"/>
    </xf>
    <xf numFmtId="0" fontId="1" fillId="2" borderId="11" xfId="0" applyFont="1" applyFill="1" applyBorder="1" applyAlignment="1">
      <alignment horizontal="left"/>
    </xf>
    <xf numFmtId="0" fontId="1" fillId="2" borderId="5" xfId="0" applyFont="1" applyFill="1" applyBorder="1" applyAlignment="1">
      <alignment horizontal="left"/>
    </xf>
    <xf numFmtId="0" fontId="9" fillId="2" borderId="4" xfId="0" applyFont="1" applyFill="1" applyBorder="1" applyAlignment="1">
      <alignment horizontal="left"/>
    </xf>
    <xf numFmtId="0" fontId="9" fillId="2" borderId="11" xfId="0" applyFont="1" applyFill="1" applyBorder="1" applyAlignment="1">
      <alignment horizontal="left"/>
    </xf>
  </cellXfs>
  <cellStyles count="2">
    <cellStyle name="Normal" xfId="0" builtinId="0"/>
    <cellStyle name="Normal 2" xfId="1" xr:uid="{4EF926A3-7219-45EF-87D5-0896DE3EAEC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192.168.1.8\public\LORE%20-%20Financiar\Ec%20sociala%202025\Metodologie%20312198\Macheta%20financiara%20urban%204%20angajati.xls" TargetMode="External"/><Relationship Id="rId1" Type="http://schemas.openxmlformats.org/officeDocument/2006/relationships/externalLinkPath" Target="/LORE%20-%20Financiar/Ec%20sociala%202025/Metodologie%20312198/Macheta%20financiara%20urban%204%20angajat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uget plan "/>
      <sheetName val="Echipamente"/>
      <sheetName val="Venituri"/>
      <sheetName val="Executie bugetara"/>
      <sheetName val="Contributie proprie"/>
    </sheetNames>
    <sheetDataSet>
      <sheetData sheetId="0">
        <row r="17">
          <cell r="H17">
            <v>0</v>
          </cell>
        </row>
        <row r="22">
          <cell r="H22">
            <v>0</v>
          </cell>
        </row>
        <row r="27">
          <cell r="H27">
            <v>0</v>
          </cell>
        </row>
        <row r="28">
          <cell r="H28">
            <v>0</v>
          </cell>
        </row>
        <row r="33">
          <cell r="H33">
            <v>0</v>
          </cell>
        </row>
        <row r="36">
          <cell r="H36">
            <v>0</v>
          </cell>
        </row>
        <row r="37">
          <cell r="H37">
            <v>0</v>
          </cell>
        </row>
        <row r="38">
          <cell r="H38">
            <v>0</v>
          </cell>
        </row>
        <row r="39">
          <cell r="H39">
            <v>0</v>
          </cell>
        </row>
        <row r="40">
          <cell r="H40">
            <v>0</v>
          </cell>
        </row>
        <row r="41">
          <cell r="H41">
            <v>0</v>
          </cell>
        </row>
        <row r="42">
          <cell r="H42">
            <v>0</v>
          </cell>
        </row>
        <row r="43">
          <cell r="H43">
            <v>0</v>
          </cell>
        </row>
        <row r="44">
          <cell r="H44">
            <v>0</v>
          </cell>
        </row>
        <row r="49">
          <cell r="H49">
            <v>0</v>
          </cell>
        </row>
        <row r="50">
          <cell r="H50">
            <v>0</v>
          </cell>
        </row>
        <row r="61">
          <cell r="D61">
            <v>0</v>
          </cell>
        </row>
        <row r="62">
          <cell r="D62">
            <v>0</v>
          </cell>
        </row>
        <row r="63">
          <cell r="D63">
            <v>0</v>
          </cell>
        </row>
      </sheetData>
      <sheetData sheetId="1">
        <row r="57">
          <cell r="G57">
            <v>0</v>
          </cell>
          <cell r="H57">
            <v>0</v>
          </cell>
          <cell r="I57">
            <v>0</v>
          </cell>
        </row>
      </sheetData>
      <sheetData sheetId="2"/>
      <sheetData sheetId="3">
        <row r="31">
          <cell r="X31">
            <v>1</v>
          </cell>
        </row>
        <row r="38">
          <cell r="D38" t="str">
            <v>Nu</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040EF-7D9E-466C-B107-EC33F03495C4}">
  <dimension ref="A1:I63"/>
  <sheetViews>
    <sheetView tabSelected="1" view="pageLayout" zoomScaleNormal="100" workbookViewId="0">
      <selection activeCell="F3" sqref="F3"/>
    </sheetView>
  </sheetViews>
  <sheetFormatPr defaultRowHeight="14.5" x14ac:dyDescent="0.35"/>
  <cols>
    <col min="1" max="1" width="4.54296875" customWidth="1"/>
    <col min="2" max="2" width="5.08984375" customWidth="1"/>
    <col min="3" max="3" width="49.36328125" customWidth="1"/>
    <col min="4" max="4" width="6.90625" customWidth="1"/>
    <col min="5" max="5" width="6.6328125" customWidth="1"/>
    <col min="6" max="6" width="12.1796875" customWidth="1"/>
    <col min="7" max="7" width="16.453125" customWidth="1"/>
    <col min="8" max="8" width="14.453125" customWidth="1"/>
    <col min="9" max="9" width="16" customWidth="1"/>
  </cols>
  <sheetData>
    <row r="1" spans="1:9" x14ac:dyDescent="0.35">
      <c r="I1" t="s">
        <v>86</v>
      </c>
    </row>
    <row r="2" spans="1:9" x14ac:dyDescent="0.35">
      <c r="A2" t="s">
        <v>87</v>
      </c>
    </row>
    <row r="3" spans="1:9" x14ac:dyDescent="0.35">
      <c r="A3" t="s">
        <v>88</v>
      </c>
    </row>
    <row r="5" spans="1:9" ht="18.5" x14ac:dyDescent="0.35">
      <c r="A5" s="1"/>
      <c r="B5" s="108" t="s">
        <v>0</v>
      </c>
      <c r="C5" s="108"/>
      <c r="D5" s="108"/>
      <c r="E5" s="108"/>
      <c r="F5" s="108"/>
      <c r="G5" s="108"/>
      <c r="H5" s="108"/>
      <c r="I5" s="108"/>
    </row>
    <row r="6" spans="1:9" x14ac:dyDescent="0.35">
      <c r="A6" s="1"/>
      <c r="B6" s="109"/>
      <c r="C6" s="109"/>
      <c r="D6" s="109"/>
      <c r="E6" s="109"/>
      <c r="F6" s="109"/>
      <c r="G6" s="109"/>
      <c r="H6" s="109"/>
      <c r="I6" s="109"/>
    </row>
    <row r="7" spans="1:9" ht="14.5" customHeight="1" x14ac:dyDescent="0.35">
      <c r="A7" s="2"/>
      <c r="B7" s="110" t="s">
        <v>1</v>
      </c>
      <c r="C7" s="112" t="s">
        <v>2</v>
      </c>
      <c r="D7" s="110" t="s">
        <v>3</v>
      </c>
      <c r="E7" s="110" t="s">
        <v>4</v>
      </c>
      <c r="F7" s="113" t="s">
        <v>5</v>
      </c>
      <c r="G7" s="113" t="s">
        <v>6</v>
      </c>
      <c r="H7" s="113" t="s">
        <v>7</v>
      </c>
      <c r="I7" s="113" t="s">
        <v>8</v>
      </c>
    </row>
    <row r="8" spans="1:9" x14ac:dyDescent="0.35">
      <c r="A8" s="2"/>
      <c r="B8" s="111"/>
      <c r="C8" s="112"/>
      <c r="D8" s="111"/>
      <c r="E8" s="111"/>
      <c r="F8" s="114"/>
      <c r="G8" s="114"/>
      <c r="H8" s="114"/>
      <c r="I8" s="114"/>
    </row>
    <row r="9" spans="1:9" x14ac:dyDescent="0.35">
      <c r="A9" s="1"/>
      <c r="B9" s="3">
        <v>1</v>
      </c>
      <c r="C9" s="4">
        <v>2</v>
      </c>
      <c r="D9" s="4">
        <v>3</v>
      </c>
      <c r="E9" s="4">
        <v>4</v>
      </c>
      <c r="F9" s="4">
        <v>5</v>
      </c>
      <c r="G9" s="4" t="s">
        <v>9</v>
      </c>
      <c r="H9" s="4">
        <v>7</v>
      </c>
      <c r="I9" s="4" t="s">
        <v>10</v>
      </c>
    </row>
    <row r="10" spans="1:9" x14ac:dyDescent="0.35">
      <c r="A10" s="5"/>
      <c r="B10" s="6">
        <v>1</v>
      </c>
      <c r="C10" s="7" t="s">
        <v>11</v>
      </c>
      <c r="D10" s="7"/>
      <c r="E10" s="8"/>
      <c r="F10" s="8"/>
      <c r="G10" s="9">
        <f>SUM(G11:G17)</f>
        <v>0</v>
      </c>
      <c r="H10" s="9">
        <f>SUM(H11:H17)</f>
        <v>0</v>
      </c>
      <c r="I10" s="9">
        <f>SUM(I11:I17)</f>
        <v>0</v>
      </c>
    </row>
    <row r="11" spans="1:9" x14ac:dyDescent="0.35">
      <c r="A11" s="1"/>
      <c r="B11" s="10" t="s">
        <v>12</v>
      </c>
      <c r="C11" s="11" t="s">
        <v>13</v>
      </c>
      <c r="D11" s="11" t="s">
        <v>14</v>
      </c>
      <c r="E11" s="12"/>
      <c r="F11" s="12"/>
      <c r="G11" s="13">
        <f>SUM(E11*F11)</f>
        <v>0</v>
      </c>
      <c r="H11" s="13">
        <v>0</v>
      </c>
      <c r="I11" s="14">
        <f>SUM(G11+H11)</f>
        <v>0</v>
      </c>
    </row>
    <row r="12" spans="1:9" x14ac:dyDescent="0.35">
      <c r="A12" s="1"/>
      <c r="B12" s="10" t="s">
        <v>15</v>
      </c>
      <c r="C12" s="11" t="s">
        <v>16</v>
      </c>
      <c r="D12" s="11" t="s">
        <v>14</v>
      </c>
      <c r="E12" s="12"/>
      <c r="F12" s="12"/>
      <c r="G12" s="13">
        <f t="shared" ref="G12:G17" si="0">SUM(E12*F12)</f>
        <v>0</v>
      </c>
      <c r="H12" s="13">
        <v>0</v>
      </c>
      <c r="I12" s="14">
        <f t="shared" ref="I12:I17" si="1">SUM(G12+H12)</f>
        <v>0</v>
      </c>
    </row>
    <row r="13" spans="1:9" x14ac:dyDescent="0.35">
      <c r="A13" s="1"/>
      <c r="B13" s="10" t="s">
        <v>17</v>
      </c>
      <c r="C13" s="11" t="s">
        <v>18</v>
      </c>
      <c r="D13" s="11" t="s">
        <v>14</v>
      </c>
      <c r="E13" s="12"/>
      <c r="F13" s="12"/>
      <c r="G13" s="13">
        <f t="shared" si="0"/>
        <v>0</v>
      </c>
      <c r="H13" s="13">
        <v>0</v>
      </c>
      <c r="I13" s="14">
        <f t="shared" si="1"/>
        <v>0</v>
      </c>
    </row>
    <row r="14" spans="1:9" x14ac:dyDescent="0.35">
      <c r="A14" s="1"/>
      <c r="B14" s="10" t="s">
        <v>19</v>
      </c>
      <c r="C14" s="11" t="s">
        <v>20</v>
      </c>
      <c r="D14" s="11" t="s">
        <v>14</v>
      </c>
      <c r="E14" s="12"/>
      <c r="F14" s="12"/>
      <c r="G14" s="13">
        <f t="shared" si="0"/>
        <v>0</v>
      </c>
      <c r="H14" s="13">
        <v>0</v>
      </c>
      <c r="I14" s="14">
        <f t="shared" si="1"/>
        <v>0</v>
      </c>
    </row>
    <row r="15" spans="1:9" x14ac:dyDescent="0.35">
      <c r="A15" s="1"/>
      <c r="B15" s="10" t="s">
        <v>21</v>
      </c>
      <c r="C15" s="11" t="s">
        <v>22</v>
      </c>
      <c r="D15" s="11" t="s">
        <v>14</v>
      </c>
      <c r="E15" s="12"/>
      <c r="F15" s="12"/>
      <c r="G15" s="13">
        <f t="shared" si="0"/>
        <v>0</v>
      </c>
      <c r="H15" s="13">
        <v>0</v>
      </c>
      <c r="I15" s="14">
        <f t="shared" si="1"/>
        <v>0</v>
      </c>
    </row>
    <row r="16" spans="1:9" x14ac:dyDescent="0.35">
      <c r="A16" s="1"/>
      <c r="B16" s="10" t="s">
        <v>23</v>
      </c>
      <c r="C16" s="1" t="s">
        <v>24</v>
      </c>
      <c r="D16" s="11" t="s">
        <v>14</v>
      </c>
      <c r="E16" s="12"/>
      <c r="F16" s="12"/>
      <c r="G16" s="13">
        <f t="shared" si="0"/>
        <v>0</v>
      </c>
      <c r="H16" s="13">
        <v>0</v>
      </c>
      <c r="I16" s="14">
        <f t="shared" si="1"/>
        <v>0</v>
      </c>
    </row>
    <row r="17" spans="1:9" x14ac:dyDescent="0.35">
      <c r="A17" s="1"/>
      <c r="B17" s="10" t="s">
        <v>25</v>
      </c>
      <c r="C17" s="11" t="s">
        <v>26</v>
      </c>
      <c r="D17" s="11" t="s">
        <v>14</v>
      </c>
      <c r="E17" s="12"/>
      <c r="F17" s="12"/>
      <c r="G17" s="13">
        <f t="shared" si="0"/>
        <v>0</v>
      </c>
      <c r="H17" s="13">
        <v>0</v>
      </c>
      <c r="I17" s="14">
        <f t="shared" si="1"/>
        <v>0</v>
      </c>
    </row>
    <row r="18" spans="1:9" ht="26.5" customHeight="1" x14ac:dyDescent="0.35">
      <c r="A18" s="5"/>
      <c r="B18" s="6">
        <v>2</v>
      </c>
      <c r="C18" s="15" t="s">
        <v>27</v>
      </c>
      <c r="D18" s="15"/>
      <c r="E18" s="16"/>
      <c r="F18" s="9"/>
      <c r="G18" s="9">
        <f>G19+G20+G21+G22</f>
        <v>0</v>
      </c>
      <c r="H18" s="9">
        <f>H19+H20+H21+H22</f>
        <v>0</v>
      </c>
      <c r="I18" s="9">
        <f>I19+I20+I21+I22</f>
        <v>0</v>
      </c>
    </row>
    <row r="19" spans="1:9" x14ac:dyDescent="0.35">
      <c r="A19" s="1"/>
      <c r="B19" s="10" t="s">
        <v>28</v>
      </c>
      <c r="C19" s="11" t="s">
        <v>29</v>
      </c>
      <c r="D19" s="11" t="s">
        <v>30</v>
      </c>
      <c r="E19" s="12"/>
      <c r="F19" s="12"/>
      <c r="G19" s="17">
        <f>E19*F19</f>
        <v>0</v>
      </c>
      <c r="H19" s="17">
        <f>G19*9/100</f>
        <v>0</v>
      </c>
      <c r="I19" s="14">
        <f>G19+H19</f>
        <v>0</v>
      </c>
    </row>
    <row r="20" spans="1:9" x14ac:dyDescent="0.35">
      <c r="A20" s="1"/>
      <c r="B20" s="10" t="s">
        <v>31</v>
      </c>
      <c r="C20" s="11" t="s">
        <v>32</v>
      </c>
      <c r="D20" s="11" t="s">
        <v>30</v>
      </c>
      <c r="E20" s="12"/>
      <c r="F20" s="12"/>
      <c r="G20" s="17">
        <f t="shared" ref="G20:G27" si="2">E20*F20</f>
        <v>0</v>
      </c>
      <c r="H20" s="17">
        <f t="shared" ref="H20:H27" si="3">G20*19/100</f>
        <v>0</v>
      </c>
      <c r="I20" s="14">
        <f t="shared" ref="I20:I27" si="4">G20+H20</f>
        <v>0</v>
      </c>
    </row>
    <row r="21" spans="1:9" ht="78" x14ac:dyDescent="0.35">
      <c r="A21" s="1"/>
      <c r="B21" s="10" t="s">
        <v>33</v>
      </c>
      <c r="C21" s="18" t="s">
        <v>34</v>
      </c>
      <c r="D21" s="11" t="s">
        <v>30</v>
      </c>
      <c r="E21" s="12"/>
      <c r="F21" s="12"/>
      <c r="G21" s="17">
        <f t="shared" si="2"/>
        <v>0</v>
      </c>
      <c r="H21" s="17">
        <f t="shared" si="3"/>
        <v>0</v>
      </c>
      <c r="I21" s="14">
        <f t="shared" si="4"/>
        <v>0</v>
      </c>
    </row>
    <row r="22" spans="1:9" ht="30.5" customHeight="1" x14ac:dyDescent="0.35">
      <c r="A22" s="1"/>
      <c r="B22" s="10" t="s">
        <v>35</v>
      </c>
      <c r="C22" s="19" t="s">
        <v>36</v>
      </c>
      <c r="D22" s="11" t="s">
        <v>30</v>
      </c>
      <c r="E22" s="12"/>
      <c r="F22" s="12"/>
      <c r="G22" s="17">
        <f>E22*F22</f>
        <v>0</v>
      </c>
      <c r="H22" s="17">
        <f>G22*19/100</f>
        <v>0</v>
      </c>
      <c r="I22" s="14">
        <f>G22+H22</f>
        <v>0</v>
      </c>
    </row>
    <row r="23" spans="1:9" ht="37.5" customHeight="1" x14ac:dyDescent="0.35">
      <c r="A23" s="5"/>
      <c r="B23" s="6">
        <v>3</v>
      </c>
      <c r="C23" s="15" t="s">
        <v>37</v>
      </c>
      <c r="D23" s="15"/>
      <c r="E23" s="16"/>
      <c r="F23" s="9"/>
      <c r="G23" s="9">
        <f>G24+G25+G26+G27</f>
        <v>0</v>
      </c>
      <c r="H23" s="9">
        <f>H24+H25+H26+H27</f>
        <v>0</v>
      </c>
      <c r="I23" s="9">
        <f>I24+I25+I26+I27</f>
        <v>0</v>
      </c>
    </row>
    <row r="24" spans="1:9" x14ac:dyDescent="0.35">
      <c r="A24" s="1"/>
      <c r="B24" s="10" t="s">
        <v>38</v>
      </c>
      <c r="C24" s="11" t="s">
        <v>39</v>
      </c>
      <c r="D24" s="11" t="s">
        <v>14</v>
      </c>
      <c r="E24" s="12"/>
      <c r="F24" s="12"/>
      <c r="G24" s="17">
        <f t="shared" si="2"/>
        <v>0</v>
      </c>
      <c r="H24" s="17">
        <f t="shared" si="3"/>
        <v>0</v>
      </c>
      <c r="I24" s="14">
        <f t="shared" si="4"/>
        <v>0</v>
      </c>
    </row>
    <row r="25" spans="1:9" x14ac:dyDescent="0.35">
      <c r="A25" s="1"/>
      <c r="B25" s="10" t="s">
        <v>40</v>
      </c>
      <c r="C25" s="11" t="s">
        <v>41</v>
      </c>
      <c r="D25" s="11" t="s">
        <v>14</v>
      </c>
      <c r="E25" s="12"/>
      <c r="F25" s="12"/>
      <c r="G25" s="17">
        <f t="shared" si="2"/>
        <v>0</v>
      </c>
      <c r="H25" s="17">
        <f t="shared" si="3"/>
        <v>0</v>
      </c>
      <c r="I25" s="14">
        <f t="shared" si="4"/>
        <v>0</v>
      </c>
    </row>
    <row r="26" spans="1:9" x14ac:dyDescent="0.35">
      <c r="A26" s="1"/>
      <c r="B26" s="10" t="s">
        <v>42</v>
      </c>
      <c r="C26" s="11" t="s">
        <v>43</v>
      </c>
      <c r="D26" s="11" t="s">
        <v>14</v>
      </c>
      <c r="E26" s="12"/>
      <c r="F26" s="12"/>
      <c r="G26" s="17">
        <f t="shared" si="2"/>
        <v>0</v>
      </c>
      <c r="H26" s="17">
        <f t="shared" si="3"/>
        <v>0</v>
      </c>
      <c r="I26" s="14">
        <f t="shared" si="4"/>
        <v>0</v>
      </c>
    </row>
    <row r="27" spans="1:9" x14ac:dyDescent="0.35">
      <c r="A27" s="1"/>
      <c r="B27" s="10" t="s">
        <v>44</v>
      </c>
      <c r="C27" s="11" t="s">
        <v>26</v>
      </c>
      <c r="D27" s="11"/>
      <c r="E27" s="12"/>
      <c r="F27" s="12"/>
      <c r="G27" s="17">
        <f t="shared" si="2"/>
        <v>0</v>
      </c>
      <c r="H27" s="17">
        <f t="shared" si="3"/>
        <v>0</v>
      </c>
      <c r="I27" s="14">
        <f t="shared" si="4"/>
        <v>0</v>
      </c>
    </row>
    <row r="28" spans="1:9" ht="65" x14ac:dyDescent="0.35">
      <c r="A28" s="5"/>
      <c r="B28" s="20">
        <v>4</v>
      </c>
      <c r="C28" s="15" t="s">
        <v>45</v>
      </c>
      <c r="D28" s="15"/>
      <c r="E28" s="16"/>
      <c r="F28" s="9"/>
      <c r="G28" s="9">
        <f>[1]Echipamente!G57</f>
        <v>0</v>
      </c>
      <c r="H28" s="9">
        <f>[1]Echipamente!H57</f>
        <v>0</v>
      </c>
      <c r="I28" s="9">
        <f>[1]Echipamente!I57</f>
        <v>0</v>
      </c>
    </row>
    <row r="29" spans="1:9" ht="39" x14ac:dyDescent="0.35">
      <c r="A29" s="5"/>
      <c r="B29" s="20">
        <v>5</v>
      </c>
      <c r="C29" s="15" t="s">
        <v>46</v>
      </c>
      <c r="D29" s="15"/>
      <c r="E29" s="16"/>
      <c r="F29" s="9"/>
      <c r="G29" s="9">
        <f>G30+G31+G32+G33</f>
        <v>0</v>
      </c>
      <c r="H29" s="9">
        <f>H30+H31+H32+H33</f>
        <v>0</v>
      </c>
      <c r="I29" s="9">
        <f>I30+I31+I32+I33</f>
        <v>0</v>
      </c>
    </row>
    <row r="30" spans="1:9" x14ac:dyDescent="0.35">
      <c r="A30" s="1"/>
      <c r="B30" s="10" t="s">
        <v>47</v>
      </c>
      <c r="C30" s="19" t="s">
        <v>48</v>
      </c>
      <c r="D30" s="19" t="s">
        <v>14</v>
      </c>
      <c r="E30" s="21"/>
      <c r="F30" s="21"/>
      <c r="G30" s="17">
        <f>E30*F30</f>
        <v>0</v>
      </c>
      <c r="H30" s="17">
        <f t="shared" ref="H30:H50" si="5">G30*19/100</f>
        <v>0</v>
      </c>
      <c r="I30" s="14">
        <f>G30+H30</f>
        <v>0</v>
      </c>
    </row>
    <row r="31" spans="1:9" x14ac:dyDescent="0.35">
      <c r="A31" s="1"/>
      <c r="B31" s="10" t="s">
        <v>49</v>
      </c>
      <c r="C31" s="19" t="s">
        <v>50</v>
      </c>
      <c r="D31" s="19" t="s">
        <v>14</v>
      </c>
      <c r="E31" s="21"/>
      <c r="F31" s="21"/>
      <c r="G31" s="17">
        <f>E31*F31</f>
        <v>0</v>
      </c>
      <c r="H31" s="17">
        <f t="shared" si="5"/>
        <v>0</v>
      </c>
      <c r="I31" s="14">
        <f>G31+H31</f>
        <v>0</v>
      </c>
    </row>
    <row r="32" spans="1:9" x14ac:dyDescent="0.35">
      <c r="A32" s="1"/>
      <c r="B32" s="10" t="s">
        <v>51</v>
      </c>
      <c r="C32" s="19" t="s">
        <v>52</v>
      </c>
      <c r="D32" s="19" t="s">
        <v>14</v>
      </c>
      <c r="E32" s="21"/>
      <c r="F32" s="21"/>
      <c r="G32" s="17">
        <f>E32*F32</f>
        <v>0</v>
      </c>
      <c r="H32" s="17">
        <f t="shared" si="5"/>
        <v>0</v>
      </c>
      <c r="I32" s="14">
        <f>G32+H32</f>
        <v>0</v>
      </c>
    </row>
    <row r="33" spans="1:9" x14ac:dyDescent="0.35">
      <c r="A33" s="1"/>
      <c r="B33" s="10" t="s">
        <v>53</v>
      </c>
      <c r="C33" s="19" t="s">
        <v>54</v>
      </c>
      <c r="D33" s="19"/>
      <c r="E33" s="21"/>
      <c r="F33" s="21"/>
      <c r="G33" s="17">
        <f>E33*F33</f>
        <v>0</v>
      </c>
      <c r="H33" s="17">
        <f t="shared" si="5"/>
        <v>0</v>
      </c>
      <c r="I33" s="14">
        <f>G33+H33</f>
        <v>0</v>
      </c>
    </row>
    <row r="34" spans="1:9" ht="52" x14ac:dyDescent="0.35">
      <c r="A34" s="5"/>
      <c r="B34" s="20">
        <v>6</v>
      </c>
      <c r="C34" s="15" t="s">
        <v>55</v>
      </c>
      <c r="D34" s="15"/>
      <c r="E34" s="16"/>
      <c r="F34" s="9"/>
      <c r="G34" s="9">
        <f>G35+G36</f>
        <v>0</v>
      </c>
      <c r="H34" s="9">
        <f>H35+H36</f>
        <v>0</v>
      </c>
      <c r="I34" s="9">
        <f>I35+I36</f>
        <v>0</v>
      </c>
    </row>
    <row r="35" spans="1:9" x14ac:dyDescent="0.35">
      <c r="A35" s="1"/>
      <c r="B35" s="10" t="s">
        <v>56</v>
      </c>
      <c r="C35" s="19" t="s">
        <v>57</v>
      </c>
      <c r="D35" s="19" t="s">
        <v>14</v>
      </c>
      <c r="E35" s="21"/>
      <c r="F35" s="21"/>
      <c r="G35" s="17">
        <f t="shared" ref="G35:G49" si="6">E35*F35</f>
        <v>0</v>
      </c>
      <c r="H35" s="17">
        <f t="shared" si="5"/>
        <v>0</v>
      </c>
      <c r="I35" s="14">
        <f t="shared" ref="I35:I44" si="7">G35+H35</f>
        <v>0</v>
      </c>
    </row>
    <row r="36" spans="1:9" x14ac:dyDescent="0.35">
      <c r="A36" s="1"/>
      <c r="B36" s="10" t="s">
        <v>58</v>
      </c>
      <c r="C36" s="19" t="s">
        <v>59</v>
      </c>
      <c r="D36" s="19" t="s">
        <v>14</v>
      </c>
      <c r="E36" s="21"/>
      <c r="F36" s="21"/>
      <c r="G36" s="17">
        <f t="shared" si="6"/>
        <v>0</v>
      </c>
      <c r="H36" s="17">
        <f t="shared" si="5"/>
        <v>0</v>
      </c>
      <c r="I36" s="14">
        <f t="shared" si="7"/>
        <v>0</v>
      </c>
    </row>
    <row r="37" spans="1:9" x14ac:dyDescent="0.35">
      <c r="A37" s="5"/>
      <c r="B37" s="20">
        <v>7</v>
      </c>
      <c r="C37" s="7" t="s">
        <v>60</v>
      </c>
      <c r="D37" s="22" t="s">
        <v>14</v>
      </c>
      <c r="E37" s="23"/>
      <c r="F37" s="23"/>
      <c r="G37" s="17">
        <f t="shared" si="6"/>
        <v>0</v>
      </c>
      <c r="H37" s="24">
        <f>G37*19/100</f>
        <v>0</v>
      </c>
      <c r="I37" s="9">
        <f t="shared" si="7"/>
        <v>0</v>
      </c>
    </row>
    <row r="38" spans="1:9" x14ac:dyDescent="0.35">
      <c r="A38" s="5"/>
      <c r="B38" s="20">
        <v>8</v>
      </c>
      <c r="C38" s="15" t="s">
        <v>61</v>
      </c>
      <c r="D38" s="22" t="s">
        <v>14</v>
      </c>
      <c r="E38" s="25"/>
      <c r="F38" s="25"/>
      <c r="G38" s="17">
        <f t="shared" si="6"/>
        <v>0</v>
      </c>
      <c r="H38" s="24">
        <f t="shared" si="5"/>
        <v>0</v>
      </c>
      <c r="I38" s="9">
        <f t="shared" si="7"/>
        <v>0</v>
      </c>
    </row>
    <row r="39" spans="1:9" ht="26" x14ac:dyDescent="0.35">
      <c r="A39" s="5"/>
      <c r="B39" s="20">
        <v>9</v>
      </c>
      <c r="C39" s="15" t="s">
        <v>62</v>
      </c>
      <c r="D39" s="22" t="s">
        <v>14</v>
      </c>
      <c r="E39" s="25"/>
      <c r="F39" s="25"/>
      <c r="G39" s="17">
        <f t="shared" si="6"/>
        <v>0</v>
      </c>
      <c r="H39" s="24">
        <f t="shared" si="5"/>
        <v>0</v>
      </c>
      <c r="I39" s="9">
        <f t="shared" si="7"/>
        <v>0</v>
      </c>
    </row>
    <row r="40" spans="1:9" x14ac:dyDescent="0.35">
      <c r="A40" s="5"/>
      <c r="B40" s="20">
        <v>10</v>
      </c>
      <c r="C40" s="7" t="s">
        <v>63</v>
      </c>
      <c r="D40" s="22" t="s">
        <v>14</v>
      </c>
      <c r="E40" s="23"/>
      <c r="F40" s="23"/>
      <c r="G40" s="17">
        <f t="shared" si="6"/>
        <v>0</v>
      </c>
      <c r="H40" s="24">
        <f t="shared" si="5"/>
        <v>0</v>
      </c>
      <c r="I40" s="9">
        <f t="shared" si="7"/>
        <v>0</v>
      </c>
    </row>
    <row r="41" spans="1:9" x14ac:dyDescent="0.35">
      <c r="A41" s="26"/>
      <c r="B41" s="20">
        <v>11</v>
      </c>
      <c r="C41" s="7" t="s">
        <v>64</v>
      </c>
      <c r="D41" s="22" t="s">
        <v>14</v>
      </c>
      <c r="E41" s="23"/>
      <c r="F41" s="23"/>
      <c r="G41" s="17">
        <f t="shared" si="6"/>
        <v>0</v>
      </c>
      <c r="H41" s="24">
        <f t="shared" si="5"/>
        <v>0</v>
      </c>
      <c r="I41" s="9">
        <f t="shared" si="7"/>
        <v>0</v>
      </c>
    </row>
    <row r="42" spans="1:9" ht="26" x14ac:dyDescent="0.35">
      <c r="A42" s="5"/>
      <c r="B42" s="20">
        <v>12</v>
      </c>
      <c r="C42" s="15" t="s">
        <v>65</v>
      </c>
      <c r="D42" s="22" t="s">
        <v>14</v>
      </c>
      <c r="E42" s="25"/>
      <c r="F42" s="25"/>
      <c r="G42" s="17">
        <f t="shared" si="6"/>
        <v>0</v>
      </c>
      <c r="H42" s="24">
        <f t="shared" si="5"/>
        <v>0</v>
      </c>
      <c r="I42" s="9">
        <f t="shared" si="7"/>
        <v>0</v>
      </c>
    </row>
    <row r="43" spans="1:9" ht="26.5" customHeight="1" x14ac:dyDescent="0.35">
      <c r="A43" s="5"/>
      <c r="B43" s="20">
        <v>13</v>
      </c>
      <c r="C43" s="15" t="s">
        <v>66</v>
      </c>
      <c r="D43" s="22" t="s">
        <v>14</v>
      </c>
      <c r="E43" s="25"/>
      <c r="F43" s="25"/>
      <c r="G43" s="17">
        <f t="shared" si="6"/>
        <v>0</v>
      </c>
      <c r="H43" s="24">
        <f t="shared" si="5"/>
        <v>0</v>
      </c>
      <c r="I43" s="9">
        <f t="shared" si="7"/>
        <v>0</v>
      </c>
    </row>
    <row r="44" spans="1:9" x14ac:dyDescent="0.35">
      <c r="A44" s="5"/>
      <c r="B44" s="20">
        <v>14</v>
      </c>
      <c r="C44" s="15" t="s">
        <v>67</v>
      </c>
      <c r="D44" s="22" t="s">
        <v>14</v>
      </c>
      <c r="E44" s="25"/>
      <c r="F44" s="25"/>
      <c r="G44" s="17">
        <f t="shared" si="6"/>
        <v>0</v>
      </c>
      <c r="H44" s="24">
        <f t="shared" si="5"/>
        <v>0</v>
      </c>
      <c r="I44" s="9">
        <f t="shared" si="7"/>
        <v>0</v>
      </c>
    </row>
    <row r="45" spans="1:9" x14ac:dyDescent="0.35">
      <c r="A45" s="5"/>
      <c r="B45" s="20">
        <v>15</v>
      </c>
      <c r="C45" s="7" t="s">
        <v>68</v>
      </c>
      <c r="D45" s="22" t="s">
        <v>14</v>
      </c>
      <c r="E45" s="8"/>
      <c r="F45" s="8"/>
      <c r="G45" s="9">
        <f>G46+G47+G48+G49</f>
        <v>0</v>
      </c>
      <c r="H45" s="9">
        <f>H46+H47+H48+H49</f>
        <v>0</v>
      </c>
      <c r="I45" s="9">
        <f>I46+I47+I48+I49</f>
        <v>0</v>
      </c>
    </row>
    <row r="46" spans="1:9" x14ac:dyDescent="0.35">
      <c r="A46" s="1"/>
      <c r="B46" s="27" t="s">
        <v>69</v>
      </c>
      <c r="C46" s="28" t="s">
        <v>70</v>
      </c>
      <c r="D46" s="28" t="s">
        <v>30</v>
      </c>
      <c r="E46" s="29"/>
      <c r="F46" s="29"/>
      <c r="G46" s="17">
        <f t="shared" si="6"/>
        <v>0</v>
      </c>
      <c r="H46" s="17">
        <f t="shared" si="5"/>
        <v>0</v>
      </c>
      <c r="I46" s="14">
        <f>G46+H46</f>
        <v>0</v>
      </c>
    </row>
    <row r="47" spans="1:9" x14ac:dyDescent="0.35">
      <c r="A47" s="1"/>
      <c r="B47" s="27" t="s">
        <v>71</v>
      </c>
      <c r="C47" s="28" t="s">
        <v>72</v>
      </c>
      <c r="D47" s="28" t="s">
        <v>30</v>
      </c>
      <c r="E47" s="29"/>
      <c r="F47" s="29"/>
      <c r="G47" s="17">
        <f t="shared" si="6"/>
        <v>0</v>
      </c>
      <c r="H47" s="17">
        <f t="shared" si="5"/>
        <v>0</v>
      </c>
      <c r="I47" s="14">
        <f>G47+H47</f>
        <v>0</v>
      </c>
    </row>
    <row r="48" spans="1:9" ht="26" x14ac:dyDescent="0.35">
      <c r="A48" s="1"/>
      <c r="B48" s="27" t="s">
        <v>73</v>
      </c>
      <c r="C48" s="30" t="s">
        <v>74</v>
      </c>
      <c r="D48" s="30" t="s">
        <v>30</v>
      </c>
      <c r="E48" s="31"/>
      <c r="F48" s="31"/>
      <c r="G48" s="17">
        <f t="shared" si="6"/>
        <v>0</v>
      </c>
      <c r="H48" s="17">
        <f>G48*5/100</f>
        <v>0</v>
      </c>
      <c r="I48" s="14">
        <f>G48+H48</f>
        <v>0</v>
      </c>
    </row>
    <row r="49" spans="1:9" x14ac:dyDescent="0.35">
      <c r="A49" s="1"/>
      <c r="B49" s="27" t="s">
        <v>75</v>
      </c>
      <c r="C49" s="30" t="s">
        <v>76</v>
      </c>
      <c r="D49" s="30" t="s">
        <v>30</v>
      </c>
      <c r="E49" s="31"/>
      <c r="F49" s="31"/>
      <c r="G49" s="17">
        <f t="shared" si="6"/>
        <v>0</v>
      </c>
      <c r="H49" s="17">
        <f t="shared" si="5"/>
        <v>0</v>
      </c>
      <c r="I49" s="14">
        <f>G49+H49</f>
        <v>0</v>
      </c>
    </row>
    <row r="50" spans="1:9" ht="26" x14ac:dyDescent="0.35">
      <c r="A50" s="5"/>
      <c r="B50" s="20">
        <v>16</v>
      </c>
      <c r="C50" s="15" t="s">
        <v>77</v>
      </c>
      <c r="D50" s="22" t="s">
        <v>30</v>
      </c>
      <c r="E50" s="25"/>
      <c r="F50" s="25"/>
      <c r="G50" s="17">
        <f>E50*F50</f>
        <v>0</v>
      </c>
      <c r="H50" s="17">
        <f t="shared" si="5"/>
        <v>0</v>
      </c>
      <c r="I50" s="9">
        <f>G50+H50</f>
        <v>0</v>
      </c>
    </row>
    <row r="51" spans="1:9" ht="18.5" customHeight="1" x14ac:dyDescent="0.35">
      <c r="A51" s="32"/>
      <c r="B51" s="115" t="s">
        <v>78</v>
      </c>
      <c r="C51" s="116"/>
      <c r="D51" s="33"/>
      <c r="E51" s="34"/>
      <c r="F51" s="34"/>
      <c r="G51" s="35">
        <f>SUM(G10+G18+G23+G28+G29+G34+G37+G38+G39+G40+G41+G42+G43+G44+G45+G50)</f>
        <v>0</v>
      </c>
      <c r="H51" s="35">
        <f>SUM(H10+H18+H23+H28+H29+H34+H37+H38+H39+H40+H41+H42+H43+H44+H45+H50)</f>
        <v>0</v>
      </c>
      <c r="I51" s="35">
        <f>SUM(I10+I18+I23+I28+I29+I34+I37+I38+I39+I40+I41+I42+I43+I44+I45+I50)</f>
        <v>0</v>
      </c>
    </row>
    <row r="52" spans="1:9" x14ac:dyDescent="0.35">
      <c r="A52" s="1"/>
      <c r="B52" s="36"/>
      <c r="C52" s="37"/>
      <c r="D52" s="37"/>
      <c r="E52" s="37"/>
      <c r="F52" s="37"/>
      <c r="G52" s="37"/>
      <c r="H52" s="37"/>
      <c r="I52" s="37"/>
    </row>
    <row r="53" spans="1:9" x14ac:dyDescent="0.35">
      <c r="A53" s="1"/>
      <c r="B53" s="37"/>
      <c r="C53" s="37"/>
      <c r="D53" s="37"/>
      <c r="E53" s="37"/>
      <c r="F53" s="37"/>
      <c r="G53" s="37"/>
      <c r="H53" s="37"/>
      <c r="I53" s="37"/>
    </row>
    <row r="54" spans="1:9" ht="18.5" x14ac:dyDescent="0.45">
      <c r="A54" s="38"/>
      <c r="B54" s="39" t="s">
        <v>79</v>
      </c>
      <c r="C54" s="40"/>
      <c r="D54" s="40"/>
      <c r="E54" s="40"/>
      <c r="F54" s="40"/>
      <c r="G54" s="40"/>
      <c r="H54" s="41"/>
      <c r="I54" s="41"/>
    </row>
    <row r="55" spans="1:9" ht="18.5" x14ac:dyDescent="0.45">
      <c r="A55" s="38"/>
      <c r="B55" s="40"/>
      <c r="C55" s="40"/>
      <c r="D55" s="40"/>
      <c r="E55" s="40"/>
      <c r="F55" s="40"/>
      <c r="G55" s="40"/>
      <c r="H55" s="41"/>
      <c r="I55" s="41"/>
    </row>
    <row r="56" spans="1:9" ht="46.5" x14ac:dyDescent="0.45">
      <c r="A56" s="38"/>
      <c r="B56" s="42">
        <v>1</v>
      </c>
      <c r="C56" s="43" t="s">
        <v>80</v>
      </c>
      <c r="D56" s="117">
        <f>I51</f>
        <v>0</v>
      </c>
      <c r="E56" s="118"/>
      <c r="F56" s="44"/>
      <c r="G56" s="44"/>
      <c r="H56" s="45"/>
      <c r="I56" s="46"/>
    </row>
    <row r="57" spans="1:9" ht="18.5" x14ac:dyDescent="0.45">
      <c r="A57" s="38"/>
      <c r="B57" s="47">
        <v>2</v>
      </c>
      <c r="C57" s="42" t="s">
        <v>81</v>
      </c>
      <c r="D57" s="119">
        <f>D56-D59</f>
        <v>0</v>
      </c>
      <c r="E57" s="119"/>
      <c r="F57" s="44"/>
      <c r="G57" s="48"/>
      <c r="H57" s="44"/>
      <c r="I57" s="46"/>
    </row>
    <row r="58" spans="1:9" ht="18.5" x14ac:dyDescent="0.45">
      <c r="A58" s="38"/>
      <c r="B58" s="47">
        <v>3</v>
      </c>
      <c r="C58" s="42" t="s">
        <v>82</v>
      </c>
      <c r="D58" s="120">
        <f>IF(D56=0,0,(D57/D59)*100)</f>
        <v>0</v>
      </c>
      <c r="E58" s="121"/>
      <c r="F58" s="44"/>
      <c r="G58" s="44"/>
      <c r="H58" s="44"/>
      <c r="I58" s="46"/>
    </row>
    <row r="59" spans="1:9" ht="18.5" x14ac:dyDescent="0.45">
      <c r="A59" s="38"/>
      <c r="B59" s="42">
        <v>3</v>
      </c>
      <c r="C59" s="42" t="s">
        <v>83</v>
      </c>
      <c r="D59" s="117">
        <f>IF(I51&lt;=330000, I51/1.1, 300000)</f>
        <v>0</v>
      </c>
      <c r="E59" s="118"/>
      <c r="F59" s="44"/>
      <c r="G59" s="48"/>
      <c r="H59" s="48"/>
      <c r="I59" s="44"/>
    </row>
    <row r="60" spans="1:9" x14ac:dyDescent="0.35">
      <c r="A60" s="1"/>
      <c r="B60" s="49"/>
      <c r="C60" s="1"/>
      <c r="D60" s="37"/>
      <c r="E60" s="37"/>
      <c r="F60" s="37"/>
      <c r="G60" s="37"/>
      <c r="H60" s="37"/>
      <c r="I60" s="37"/>
    </row>
    <row r="61" spans="1:9" x14ac:dyDescent="0.35">
      <c r="A61" s="1"/>
      <c r="B61" s="49"/>
      <c r="C61" s="37"/>
      <c r="D61" s="37"/>
      <c r="E61" s="37"/>
      <c r="F61" s="37"/>
      <c r="G61" s="37"/>
      <c r="H61" s="37"/>
      <c r="I61" s="37"/>
    </row>
    <row r="62" spans="1:9" x14ac:dyDescent="0.35">
      <c r="A62" s="1"/>
      <c r="B62" s="50" t="s">
        <v>84</v>
      </c>
      <c r="C62" s="37"/>
      <c r="D62" s="37"/>
      <c r="E62" s="37"/>
      <c r="F62" s="37"/>
      <c r="G62" s="37"/>
      <c r="H62" s="37"/>
      <c r="I62" s="37"/>
    </row>
    <row r="63" spans="1:9" x14ac:dyDescent="0.35">
      <c r="A63" s="1"/>
      <c r="B63" s="50" t="s">
        <v>85</v>
      </c>
      <c r="C63" s="37"/>
      <c r="D63" s="37"/>
      <c r="E63" s="37"/>
      <c r="F63" s="37"/>
      <c r="G63" s="37"/>
      <c r="H63" s="37"/>
      <c r="I63" s="37"/>
    </row>
  </sheetData>
  <mergeCells count="15">
    <mergeCell ref="B51:C51"/>
    <mergeCell ref="D56:E56"/>
    <mergeCell ref="D57:E57"/>
    <mergeCell ref="D58:E58"/>
    <mergeCell ref="D59:E59"/>
    <mergeCell ref="B5:I5"/>
    <mergeCell ref="B6:I6"/>
    <mergeCell ref="B7:B8"/>
    <mergeCell ref="C7:C8"/>
    <mergeCell ref="D7:D8"/>
    <mergeCell ref="E7:E8"/>
    <mergeCell ref="F7:F8"/>
    <mergeCell ref="G7:G8"/>
    <mergeCell ref="H7:H8"/>
    <mergeCell ref="I7:I8"/>
  </mergeCells>
  <pageMargins left="0.59055118110236227" right="0.39370078740157483" top="1.9685039370078741" bottom="0.39370078740157483" header="0.31496062992125984" footer="0.31496062992125984"/>
  <pageSetup paperSize="8" orientation="portrait" r:id="rId1"/>
  <headerFooter>
    <oddHeader>&amp;C&amp;G
&amp;"-,Bold"&amp;16ASUM - Antreprenorul social urban modern - 312207</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555C9-3032-4D09-A8E0-C005690BF7B5}">
  <dimension ref="A1:S57"/>
  <sheetViews>
    <sheetView view="pageLayout" zoomScaleNormal="100" workbookViewId="0">
      <selection activeCell="L3" sqref="L3"/>
    </sheetView>
  </sheetViews>
  <sheetFormatPr defaultRowHeight="14.5" x14ac:dyDescent="0.35"/>
  <cols>
    <col min="1" max="1" width="2.7265625" customWidth="1"/>
    <col min="2" max="2" width="3.36328125" customWidth="1"/>
    <col min="4" max="4" width="5.1796875" customWidth="1"/>
    <col min="5" max="5" width="7.08984375" customWidth="1"/>
    <col min="11" max="11" width="3.90625" customWidth="1"/>
    <col min="13" max="13" width="5.453125" customWidth="1"/>
    <col min="14" max="14" width="6.36328125" customWidth="1"/>
  </cols>
  <sheetData>
    <row r="1" spans="1:19" x14ac:dyDescent="0.35">
      <c r="S1" s="103" t="s">
        <v>86</v>
      </c>
    </row>
    <row r="2" spans="1:19" ht="18.5" x14ac:dyDescent="0.35">
      <c r="J2" s="102" t="s">
        <v>139</v>
      </c>
    </row>
    <row r="5" spans="1:19" x14ac:dyDescent="0.35">
      <c r="A5" s="1"/>
      <c r="B5" s="122" t="s">
        <v>89</v>
      </c>
      <c r="C5" s="122"/>
      <c r="D5" s="122"/>
      <c r="E5" s="122"/>
      <c r="F5" s="122"/>
      <c r="G5" s="122"/>
      <c r="H5" s="122"/>
      <c r="I5" s="122"/>
      <c r="J5" s="52"/>
      <c r="K5" s="122" t="s">
        <v>90</v>
      </c>
      <c r="L5" s="122"/>
      <c r="M5" s="122"/>
      <c r="N5" s="122"/>
      <c r="O5" s="122"/>
      <c r="P5" s="122"/>
      <c r="Q5" s="122"/>
      <c r="R5" s="122"/>
    </row>
    <row r="6" spans="1:19" x14ac:dyDescent="0.35">
      <c r="A6" s="1"/>
      <c r="B6" s="1"/>
      <c r="C6" s="1"/>
      <c r="D6" s="1"/>
      <c r="E6" s="1"/>
      <c r="F6" s="1"/>
      <c r="G6" s="1"/>
      <c r="H6" s="1"/>
      <c r="I6" s="1"/>
      <c r="J6" s="53"/>
      <c r="K6" s="1"/>
      <c r="L6" s="1"/>
      <c r="M6" s="1"/>
      <c r="N6" s="1"/>
      <c r="O6" s="1"/>
      <c r="P6" s="1"/>
      <c r="Q6" s="1"/>
      <c r="R6" s="1"/>
    </row>
    <row r="7" spans="1:19" ht="26.5" x14ac:dyDescent="0.35">
      <c r="A7" s="54"/>
      <c r="B7" s="55" t="s">
        <v>91</v>
      </c>
      <c r="C7" s="55" t="s">
        <v>92</v>
      </c>
      <c r="D7" s="55" t="s">
        <v>3</v>
      </c>
      <c r="E7" s="55" t="s">
        <v>93</v>
      </c>
      <c r="F7" s="55" t="s">
        <v>94</v>
      </c>
      <c r="G7" s="55" t="s">
        <v>95</v>
      </c>
      <c r="H7" s="55" t="s">
        <v>96</v>
      </c>
      <c r="I7" s="55" t="s">
        <v>97</v>
      </c>
      <c r="J7" s="56"/>
      <c r="K7" s="55" t="s">
        <v>91</v>
      </c>
      <c r="L7" s="55" t="s">
        <v>92</v>
      </c>
      <c r="M7" s="55" t="s">
        <v>3</v>
      </c>
      <c r="N7" s="55" t="s">
        <v>93</v>
      </c>
      <c r="O7" s="55" t="s">
        <v>94</v>
      </c>
      <c r="P7" s="55" t="s">
        <v>95</v>
      </c>
      <c r="Q7" s="55" t="s">
        <v>96</v>
      </c>
      <c r="R7" s="55" t="s">
        <v>97</v>
      </c>
    </row>
    <row r="8" spans="1:19" x14ac:dyDescent="0.35">
      <c r="A8" s="1"/>
      <c r="B8" s="57">
        <v>1</v>
      </c>
      <c r="C8" s="57"/>
      <c r="D8" s="57"/>
      <c r="E8" s="57"/>
      <c r="F8" s="58"/>
      <c r="G8" s="59">
        <f>E8*F8</f>
        <v>0</v>
      </c>
      <c r="H8" s="59">
        <f>G8*19/100</f>
        <v>0</v>
      </c>
      <c r="I8" s="59">
        <f>G8+H8</f>
        <v>0</v>
      </c>
      <c r="J8" s="53"/>
      <c r="K8" s="57">
        <v>1</v>
      </c>
      <c r="L8" s="57"/>
      <c r="M8" s="57"/>
      <c r="N8" s="57"/>
      <c r="O8" s="58"/>
      <c r="P8" s="59">
        <f>N8*O8</f>
        <v>0</v>
      </c>
      <c r="Q8" s="59">
        <f>P8*19/100</f>
        <v>0</v>
      </c>
      <c r="R8" s="59">
        <f>P8+Q8</f>
        <v>0</v>
      </c>
    </row>
    <row r="9" spans="1:19" x14ac:dyDescent="0.35">
      <c r="A9" s="1"/>
      <c r="B9" s="57">
        <v>2</v>
      </c>
      <c r="C9" s="57"/>
      <c r="D9" s="57"/>
      <c r="E9" s="57"/>
      <c r="F9" s="58"/>
      <c r="G9" s="59">
        <f t="shared" ref="G9:G54" si="0">E9*F9</f>
        <v>0</v>
      </c>
      <c r="H9" s="59">
        <f t="shared" ref="H9:H54" si="1">G9*19/100</f>
        <v>0</v>
      </c>
      <c r="I9" s="59">
        <f t="shared" ref="I9:I54" si="2">G9+H9</f>
        <v>0</v>
      </c>
      <c r="J9" s="53"/>
      <c r="K9" s="57">
        <v>2</v>
      </c>
      <c r="L9" s="57"/>
      <c r="M9" s="57"/>
      <c r="N9" s="57"/>
      <c r="O9" s="58"/>
      <c r="P9" s="59">
        <f t="shared" ref="P9:P54" si="3">N9*O9</f>
        <v>0</v>
      </c>
      <c r="Q9" s="59">
        <f t="shared" ref="Q9:Q54" si="4">P9*19/100</f>
        <v>0</v>
      </c>
      <c r="R9" s="59">
        <f t="shared" ref="R9:R54" si="5">P9+Q9</f>
        <v>0</v>
      </c>
    </row>
    <row r="10" spans="1:19" x14ac:dyDescent="0.35">
      <c r="A10" s="1"/>
      <c r="B10" s="57">
        <v>3</v>
      </c>
      <c r="C10" s="57"/>
      <c r="D10" s="57"/>
      <c r="E10" s="57"/>
      <c r="F10" s="58"/>
      <c r="G10" s="59">
        <f t="shared" si="0"/>
        <v>0</v>
      </c>
      <c r="H10" s="59">
        <f t="shared" si="1"/>
        <v>0</v>
      </c>
      <c r="I10" s="59">
        <f t="shared" si="2"/>
        <v>0</v>
      </c>
      <c r="J10" s="53"/>
      <c r="K10" s="57">
        <v>3</v>
      </c>
      <c r="L10" s="57"/>
      <c r="M10" s="57"/>
      <c r="N10" s="57"/>
      <c r="O10" s="58"/>
      <c r="P10" s="59">
        <f t="shared" si="3"/>
        <v>0</v>
      </c>
      <c r="Q10" s="59">
        <f t="shared" si="4"/>
        <v>0</v>
      </c>
      <c r="R10" s="59">
        <f t="shared" si="5"/>
        <v>0</v>
      </c>
    </row>
    <row r="11" spans="1:19" x14ac:dyDescent="0.35">
      <c r="A11" s="1"/>
      <c r="B11" s="57">
        <v>4</v>
      </c>
      <c r="C11" s="57"/>
      <c r="D11" s="57"/>
      <c r="E11" s="57"/>
      <c r="F11" s="58"/>
      <c r="G11" s="59">
        <f t="shared" si="0"/>
        <v>0</v>
      </c>
      <c r="H11" s="59">
        <f t="shared" si="1"/>
        <v>0</v>
      </c>
      <c r="I11" s="59">
        <f t="shared" si="2"/>
        <v>0</v>
      </c>
      <c r="J11" s="53"/>
      <c r="K11" s="57">
        <v>4</v>
      </c>
      <c r="L11" s="57"/>
      <c r="M11" s="57"/>
      <c r="N11" s="57"/>
      <c r="O11" s="58"/>
      <c r="P11" s="59">
        <f t="shared" si="3"/>
        <v>0</v>
      </c>
      <c r="Q11" s="59">
        <f t="shared" si="4"/>
        <v>0</v>
      </c>
      <c r="R11" s="59">
        <f t="shared" si="5"/>
        <v>0</v>
      </c>
    </row>
    <row r="12" spans="1:19" x14ac:dyDescent="0.35">
      <c r="A12" s="1"/>
      <c r="B12" s="57">
        <v>5</v>
      </c>
      <c r="C12" s="57"/>
      <c r="D12" s="57"/>
      <c r="E12" s="57"/>
      <c r="F12" s="58"/>
      <c r="G12" s="59">
        <f t="shared" si="0"/>
        <v>0</v>
      </c>
      <c r="H12" s="59">
        <f t="shared" si="1"/>
        <v>0</v>
      </c>
      <c r="I12" s="59">
        <f t="shared" si="2"/>
        <v>0</v>
      </c>
      <c r="J12" s="53"/>
      <c r="K12" s="57">
        <v>5</v>
      </c>
      <c r="L12" s="57"/>
      <c r="M12" s="57"/>
      <c r="N12" s="57"/>
      <c r="O12" s="58"/>
      <c r="P12" s="59">
        <f t="shared" si="3"/>
        <v>0</v>
      </c>
      <c r="Q12" s="59">
        <f t="shared" si="4"/>
        <v>0</v>
      </c>
      <c r="R12" s="59">
        <f t="shared" si="5"/>
        <v>0</v>
      </c>
    </row>
    <row r="13" spans="1:19" x14ac:dyDescent="0.35">
      <c r="A13" s="1"/>
      <c r="B13" s="57">
        <v>6</v>
      </c>
      <c r="C13" s="57"/>
      <c r="D13" s="57"/>
      <c r="E13" s="57"/>
      <c r="F13" s="58"/>
      <c r="G13" s="59">
        <f t="shared" si="0"/>
        <v>0</v>
      </c>
      <c r="H13" s="59">
        <f t="shared" si="1"/>
        <v>0</v>
      </c>
      <c r="I13" s="59">
        <f t="shared" si="2"/>
        <v>0</v>
      </c>
      <c r="J13" s="53"/>
      <c r="K13" s="57">
        <v>6</v>
      </c>
      <c r="L13" s="57"/>
      <c r="M13" s="57"/>
      <c r="N13" s="57"/>
      <c r="O13" s="58"/>
      <c r="P13" s="59">
        <f t="shared" si="3"/>
        <v>0</v>
      </c>
      <c r="Q13" s="59">
        <f t="shared" si="4"/>
        <v>0</v>
      </c>
      <c r="R13" s="59">
        <f t="shared" si="5"/>
        <v>0</v>
      </c>
    </row>
    <row r="14" spans="1:19" x14ac:dyDescent="0.35">
      <c r="A14" s="1"/>
      <c r="B14" s="57">
        <v>7</v>
      </c>
      <c r="C14" s="57"/>
      <c r="D14" s="57"/>
      <c r="E14" s="57"/>
      <c r="F14" s="58"/>
      <c r="G14" s="59">
        <f t="shared" si="0"/>
        <v>0</v>
      </c>
      <c r="H14" s="59">
        <f t="shared" si="1"/>
        <v>0</v>
      </c>
      <c r="I14" s="59">
        <f t="shared" si="2"/>
        <v>0</v>
      </c>
      <c r="J14" s="53"/>
      <c r="K14" s="57">
        <v>7</v>
      </c>
      <c r="L14" s="57"/>
      <c r="M14" s="57"/>
      <c r="N14" s="57"/>
      <c r="O14" s="58"/>
      <c r="P14" s="59">
        <f t="shared" si="3"/>
        <v>0</v>
      </c>
      <c r="Q14" s="59">
        <f t="shared" si="4"/>
        <v>0</v>
      </c>
      <c r="R14" s="59">
        <f t="shared" si="5"/>
        <v>0</v>
      </c>
    </row>
    <row r="15" spans="1:19" x14ac:dyDescent="0.35">
      <c r="A15" s="1"/>
      <c r="B15" s="57">
        <v>8</v>
      </c>
      <c r="C15" s="57"/>
      <c r="D15" s="57"/>
      <c r="E15" s="57"/>
      <c r="F15" s="58"/>
      <c r="G15" s="59">
        <f t="shared" si="0"/>
        <v>0</v>
      </c>
      <c r="H15" s="59">
        <f t="shared" si="1"/>
        <v>0</v>
      </c>
      <c r="I15" s="59">
        <f t="shared" si="2"/>
        <v>0</v>
      </c>
      <c r="J15" s="53"/>
      <c r="K15" s="57">
        <v>8</v>
      </c>
      <c r="L15" s="57"/>
      <c r="M15" s="57"/>
      <c r="N15" s="57"/>
      <c r="O15" s="58"/>
      <c r="P15" s="59">
        <f t="shared" si="3"/>
        <v>0</v>
      </c>
      <c r="Q15" s="59">
        <f t="shared" si="4"/>
        <v>0</v>
      </c>
      <c r="R15" s="59">
        <f t="shared" si="5"/>
        <v>0</v>
      </c>
    </row>
    <row r="16" spans="1:19" x14ac:dyDescent="0.35">
      <c r="A16" s="1"/>
      <c r="B16" s="57">
        <v>9</v>
      </c>
      <c r="C16" s="57"/>
      <c r="D16" s="57"/>
      <c r="E16" s="57"/>
      <c r="F16" s="58"/>
      <c r="G16" s="59">
        <f t="shared" si="0"/>
        <v>0</v>
      </c>
      <c r="H16" s="59">
        <f t="shared" si="1"/>
        <v>0</v>
      </c>
      <c r="I16" s="59">
        <f t="shared" si="2"/>
        <v>0</v>
      </c>
      <c r="J16" s="53"/>
      <c r="K16" s="57">
        <v>9</v>
      </c>
      <c r="L16" s="57"/>
      <c r="M16" s="57"/>
      <c r="N16" s="57"/>
      <c r="O16" s="58"/>
      <c r="P16" s="59">
        <f t="shared" si="3"/>
        <v>0</v>
      </c>
      <c r="Q16" s="59">
        <f t="shared" si="4"/>
        <v>0</v>
      </c>
      <c r="R16" s="59">
        <f t="shared" si="5"/>
        <v>0</v>
      </c>
    </row>
    <row r="17" spans="1:18" x14ac:dyDescent="0.35">
      <c r="A17" s="1"/>
      <c r="B17" s="57">
        <v>10</v>
      </c>
      <c r="C17" s="57"/>
      <c r="D17" s="57"/>
      <c r="E17" s="57"/>
      <c r="F17" s="58"/>
      <c r="G17" s="59">
        <f t="shared" si="0"/>
        <v>0</v>
      </c>
      <c r="H17" s="59">
        <f t="shared" si="1"/>
        <v>0</v>
      </c>
      <c r="I17" s="59">
        <f t="shared" si="2"/>
        <v>0</v>
      </c>
      <c r="J17" s="53"/>
      <c r="K17" s="57">
        <v>10</v>
      </c>
      <c r="L17" s="57"/>
      <c r="M17" s="57"/>
      <c r="N17" s="57"/>
      <c r="O17" s="58"/>
      <c r="P17" s="59">
        <f t="shared" si="3"/>
        <v>0</v>
      </c>
      <c r="Q17" s="59">
        <f t="shared" si="4"/>
        <v>0</v>
      </c>
      <c r="R17" s="59">
        <f t="shared" si="5"/>
        <v>0</v>
      </c>
    </row>
    <row r="18" spans="1:18" x14ac:dyDescent="0.35">
      <c r="A18" s="1"/>
      <c r="B18" s="57">
        <v>11</v>
      </c>
      <c r="C18" s="57"/>
      <c r="D18" s="57"/>
      <c r="E18" s="57"/>
      <c r="F18" s="58"/>
      <c r="G18" s="59">
        <f t="shared" si="0"/>
        <v>0</v>
      </c>
      <c r="H18" s="59">
        <f t="shared" si="1"/>
        <v>0</v>
      </c>
      <c r="I18" s="59">
        <f t="shared" si="2"/>
        <v>0</v>
      </c>
      <c r="J18" s="53"/>
      <c r="K18" s="57">
        <v>11</v>
      </c>
      <c r="L18" s="57"/>
      <c r="M18" s="57"/>
      <c r="N18" s="57"/>
      <c r="O18" s="58"/>
      <c r="P18" s="59">
        <f t="shared" si="3"/>
        <v>0</v>
      </c>
      <c r="Q18" s="59">
        <f t="shared" si="4"/>
        <v>0</v>
      </c>
      <c r="R18" s="59">
        <f t="shared" si="5"/>
        <v>0</v>
      </c>
    </row>
    <row r="19" spans="1:18" x14ac:dyDescent="0.35">
      <c r="A19" s="1"/>
      <c r="B19" s="57">
        <v>12</v>
      </c>
      <c r="C19" s="57"/>
      <c r="D19" s="57"/>
      <c r="E19" s="57"/>
      <c r="F19" s="58"/>
      <c r="G19" s="59">
        <f t="shared" si="0"/>
        <v>0</v>
      </c>
      <c r="H19" s="59">
        <f t="shared" si="1"/>
        <v>0</v>
      </c>
      <c r="I19" s="59">
        <f t="shared" si="2"/>
        <v>0</v>
      </c>
      <c r="J19" s="53"/>
      <c r="K19" s="57">
        <v>12</v>
      </c>
      <c r="L19" s="57"/>
      <c r="M19" s="57"/>
      <c r="N19" s="57"/>
      <c r="O19" s="58"/>
      <c r="P19" s="59">
        <f t="shared" si="3"/>
        <v>0</v>
      </c>
      <c r="Q19" s="59">
        <f t="shared" si="4"/>
        <v>0</v>
      </c>
      <c r="R19" s="59">
        <f t="shared" si="5"/>
        <v>0</v>
      </c>
    </row>
    <row r="20" spans="1:18" x14ac:dyDescent="0.35">
      <c r="A20" s="1"/>
      <c r="B20" s="57">
        <v>13</v>
      </c>
      <c r="C20" s="57"/>
      <c r="D20" s="57"/>
      <c r="E20" s="57"/>
      <c r="F20" s="58"/>
      <c r="G20" s="59">
        <f t="shared" si="0"/>
        <v>0</v>
      </c>
      <c r="H20" s="59">
        <f t="shared" si="1"/>
        <v>0</v>
      </c>
      <c r="I20" s="59">
        <f t="shared" si="2"/>
        <v>0</v>
      </c>
      <c r="J20" s="53"/>
      <c r="K20" s="57">
        <v>13</v>
      </c>
      <c r="L20" s="57"/>
      <c r="M20" s="57"/>
      <c r="N20" s="57"/>
      <c r="O20" s="58"/>
      <c r="P20" s="59">
        <f t="shared" si="3"/>
        <v>0</v>
      </c>
      <c r="Q20" s="59">
        <f t="shared" si="4"/>
        <v>0</v>
      </c>
      <c r="R20" s="59">
        <f t="shared" si="5"/>
        <v>0</v>
      </c>
    </row>
    <row r="21" spans="1:18" x14ac:dyDescent="0.35">
      <c r="A21" s="1"/>
      <c r="B21" s="57">
        <v>14</v>
      </c>
      <c r="C21" s="57"/>
      <c r="D21" s="57"/>
      <c r="E21" s="57"/>
      <c r="F21" s="58"/>
      <c r="G21" s="59">
        <f t="shared" si="0"/>
        <v>0</v>
      </c>
      <c r="H21" s="59">
        <f t="shared" si="1"/>
        <v>0</v>
      </c>
      <c r="I21" s="59">
        <f t="shared" si="2"/>
        <v>0</v>
      </c>
      <c r="J21" s="53"/>
      <c r="K21" s="57">
        <v>14</v>
      </c>
      <c r="L21" s="57"/>
      <c r="M21" s="57"/>
      <c r="N21" s="57"/>
      <c r="O21" s="58"/>
      <c r="P21" s="59">
        <f t="shared" si="3"/>
        <v>0</v>
      </c>
      <c r="Q21" s="59">
        <f t="shared" si="4"/>
        <v>0</v>
      </c>
      <c r="R21" s="59">
        <f t="shared" si="5"/>
        <v>0</v>
      </c>
    </row>
    <row r="22" spans="1:18" x14ac:dyDescent="0.35">
      <c r="A22" s="1"/>
      <c r="B22" s="57">
        <v>15</v>
      </c>
      <c r="C22" s="57"/>
      <c r="D22" s="57"/>
      <c r="E22" s="57"/>
      <c r="F22" s="58"/>
      <c r="G22" s="59">
        <f t="shared" si="0"/>
        <v>0</v>
      </c>
      <c r="H22" s="59">
        <f t="shared" si="1"/>
        <v>0</v>
      </c>
      <c r="I22" s="59">
        <f t="shared" si="2"/>
        <v>0</v>
      </c>
      <c r="J22" s="53"/>
      <c r="K22" s="57">
        <v>15</v>
      </c>
      <c r="L22" s="57"/>
      <c r="M22" s="57"/>
      <c r="N22" s="57"/>
      <c r="O22" s="58"/>
      <c r="P22" s="59">
        <f t="shared" si="3"/>
        <v>0</v>
      </c>
      <c r="Q22" s="59">
        <f t="shared" si="4"/>
        <v>0</v>
      </c>
      <c r="R22" s="59">
        <f t="shared" si="5"/>
        <v>0</v>
      </c>
    </row>
    <row r="23" spans="1:18" x14ac:dyDescent="0.35">
      <c r="A23" s="1"/>
      <c r="B23" s="57">
        <v>16</v>
      </c>
      <c r="C23" s="57"/>
      <c r="D23" s="57"/>
      <c r="E23" s="57"/>
      <c r="F23" s="58"/>
      <c r="G23" s="59">
        <f t="shared" si="0"/>
        <v>0</v>
      </c>
      <c r="H23" s="59">
        <f t="shared" si="1"/>
        <v>0</v>
      </c>
      <c r="I23" s="59">
        <f t="shared" si="2"/>
        <v>0</v>
      </c>
      <c r="J23" s="53"/>
      <c r="K23" s="57">
        <v>16</v>
      </c>
      <c r="L23" s="57"/>
      <c r="M23" s="57"/>
      <c r="N23" s="57"/>
      <c r="O23" s="58"/>
      <c r="P23" s="59">
        <f t="shared" si="3"/>
        <v>0</v>
      </c>
      <c r="Q23" s="59">
        <f t="shared" si="4"/>
        <v>0</v>
      </c>
      <c r="R23" s="59">
        <f t="shared" si="5"/>
        <v>0</v>
      </c>
    </row>
    <row r="24" spans="1:18" x14ac:dyDescent="0.35">
      <c r="A24" s="1"/>
      <c r="B24" s="57">
        <v>17</v>
      </c>
      <c r="C24" s="57"/>
      <c r="D24" s="57"/>
      <c r="E24" s="57"/>
      <c r="F24" s="58"/>
      <c r="G24" s="59">
        <f t="shared" si="0"/>
        <v>0</v>
      </c>
      <c r="H24" s="59">
        <f t="shared" si="1"/>
        <v>0</v>
      </c>
      <c r="I24" s="59">
        <f t="shared" si="2"/>
        <v>0</v>
      </c>
      <c r="J24" s="53"/>
      <c r="K24" s="57">
        <v>17</v>
      </c>
      <c r="L24" s="57"/>
      <c r="M24" s="57"/>
      <c r="N24" s="57"/>
      <c r="O24" s="58"/>
      <c r="P24" s="59">
        <f t="shared" si="3"/>
        <v>0</v>
      </c>
      <c r="Q24" s="59">
        <f t="shared" si="4"/>
        <v>0</v>
      </c>
      <c r="R24" s="59">
        <f t="shared" si="5"/>
        <v>0</v>
      </c>
    </row>
    <row r="25" spans="1:18" x14ac:dyDescent="0.35">
      <c r="A25" s="1"/>
      <c r="B25" s="57">
        <v>18</v>
      </c>
      <c r="C25" s="57"/>
      <c r="D25" s="57"/>
      <c r="E25" s="57"/>
      <c r="F25" s="58"/>
      <c r="G25" s="59">
        <f t="shared" si="0"/>
        <v>0</v>
      </c>
      <c r="H25" s="59">
        <f t="shared" si="1"/>
        <v>0</v>
      </c>
      <c r="I25" s="59">
        <f t="shared" si="2"/>
        <v>0</v>
      </c>
      <c r="J25" s="53"/>
      <c r="K25" s="57">
        <v>18</v>
      </c>
      <c r="L25" s="57"/>
      <c r="M25" s="57"/>
      <c r="N25" s="57"/>
      <c r="O25" s="58"/>
      <c r="P25" s="59">
        <f t="shared" si="3"/>
        <v>0</v>
      </c>
      <c r="Q25" s="59">
        <f t="shared" si="4"/>
        <v>0</v>
      </c>
      <c r="R25" s="59">
        <f t="shared" si="5"/>
        <v>0</v>
      </c>
    </row>
    <row r="26" spans="1:18" x14ac:dyDescent="0.35">
      <c r="A26" s="1"/>
      <c r="B26" s="57">
        <v>19</v>
      </c>
      <c r="C26" s="57"/>
      <c r="D26" s="57"/>
      <c r="E26" s="57"/>
      <c r="F26" s="58"/>
      <c r="G26" s="59">
        <f t="shared" si="0"/>
        <v>0</v>
      </c>
      <c r="H26" s="59">
        <f t="shared" si="1"/>
        <v>0</v>
      </c>
      <c r="I26" s="59">
        <f t="shared" si="2"/>
        <v>0</v>
      </c>
      <c r="J26" s="53"/>
      <c r="K26" s="57">
        <v>19</v>
      </c>
      <c r="L26" s="57"/>
      <c r="M26" s="57"/>
      <c r="N26" s="57"/>
      <c r="O26" s="58"/>
      <c r="P26" s="59">
        <f t="shared" si="3"/>
        <v>0</v>
      </c>
      <c r="Q26" s="59">
        <f t="shared" si="4"/>
        <v>0</v>
      </c>
      <c r="R26" s="59">
        <f t="shared" si="5"/>
        <v>0</v>
      </c>
    </row>
    <row r="27" spans="1:18" x14ac:dyDescent="0.35">
      <c r="A27" s="1"/>
      <c r="B27" s="57">
        <v>20</v>
      </c>
      <c r="C27" s="57"/>
      <c r="D27" s="57"/>
      <c r="E27" s="57"/>
      <c r="F27" s="58"/>
      <c r="G27" s="59">
        <f t="shared" si="0"/>
        <v>0</v>
      </c>
      <c r="H27" s="59">
        <f t="shared" si="1"/>
        <v>0</v>
      </c>
      <c r="I27" s="59">
        <f t="shared" si="2"/>
        <v>0</v>
      </c>
      <c r="J27" s="53"/>
      <c r="K27" s="57">
        <v>20</v>
      </c>
      <c r="L27" s="57"/>
      <c r="M27" s="57"/>
      <c r="N27" s="57"/>
      <c r="O27" s="58"/>
      <c r="P27" s="59">
        <f t="shared" si="3"/>
        <v>0</v>
      </c>
      <c r="Q27" s="59">
        <f t="shared" si="4"/>
        <v>0</v>
      </c>
      <c r="R27" s="59">
        <f t="shared" si="5"/>
        <v>0</v>
      </c>
    </row>
    <row r="28" spans="1:18" x14ac:dyDescent="0.35">
      <c r="A28" s="1"/>
      <c r="B28" s="57">
        <v>21</v>
      </c>
      <c r="C28" s="57"/>
      <c r="D28" s="57"/>
      <c r="E28" s="57"/>
      <c r="F28" s="57"/>
      <c r="G28" s="59">
        <f t="shared" si="0"/>
        <v>0</v>
      </c>
      <c r="H28" s="59">
        <f t="shared" si="1"/>
        <v>0</v>
      </c>
      <c r="I28" s="59">
        <f t="shared" si="2"/>
        <v>0</v>
      </c>
      <c r="J28" s="53"/>
      <c r="K28" s="57">
        <v>21</v>
      </c>
      <c r="L28" s="57"/>
      <c r="M28" s="57"/>
      <c r="N28" s="57"/>
      <c r="O28" s="57"/>
      <c r="P28" s="59">
        <f t="shared" si="3"/>
        <v>0</v>
      </c>
      <c r="Q28" s="59">
        <f t="shared" si="4"/>
        <v>0</v>
      </c>
      <c r="R28" s="59">
        <f t="shared" si="5"/>
        <v>0</v>
      </c>
    </row>
    <row r="29" spans="1:18" x14ac:dyDescent="0.35">
      <c r="A29" s="1"/>
      <c r="B29" s="57">
        <v>22</v>
      </c>
      <c r="C29" s="57"/>
      <c r="D29" s="57"/>
      <c r="E29" s="57"/>
      <c r="F29" s="57"/>
      <c r="G29" s="59">
        <f t="shared" si="0"/>
        <v>0</v>
      </c>
      <c r="H29" s="59">
        <f t="shared" si="1"/>
        <v>0</v>
      </c>
      <c r="I29" s="59">
        <f t="shared" si="2"/>
        <v>0</v>
      </c>
      <c r="J29" s="53"/>
      <c r="K29" s="57">
        <v>22</v>
      </c>
      <c r="L29" s="57"/>
      <c r="M29" s="57"/>
      <c r="N29" s="57"/>
      <c r="O29" s="57"/>
      <c r="P29" s="59">
        <f t="shared" si="3"/>
        <v>0</v>
      </c>
      <c r="Q29" s="59">
        <f t="shared" si="4"/>
        <v>0</v>
      </c>
      <c r="R29" s="59">
        <f t="shared" si="5"/>
        <v>0</v>
      </c>
    </row>
    <row r="30" spans="1:18" x14ac:dyDescent="0.35">
      <c r="A30" s="1"/>
      <c r="B30" s="57">
        <v>23</v>
      </c>
      <c r="C30" s="57"/>
      <c r="D30" s="57"/>
      <c r="E30" s="57"/>
      <c r="F30" s="57"/>
      <c r="G30" s="59">
        <f t="shared" si="0"/>
        <v>0</v>
      </c>
      <c r="H30" s="59">
        <f t="shared" si="1"/>
        <v>0</v>
      </c>
      <c r="I30" s="59">
        <f t="shared" si="2"/>
        <v>0</v>
      </c>
      <c r="J30" s="53"/>
      <c r="K30" s="57">
        <v>23</v>
      </c>
      <c r="L30" s="57"/>
      <c r="M30" s="57"/>
      <c r="N30" s="57"/>
      <c r="O30" s="57"/>
      <c r="P30" s="59">
        <f t="shared" si="3"/>
        <v>0</v>
      </c>
      <c r="Q30" s="59">
        <f t="shared" si="4"/>
        <v>0</v>
      </c>
      <c r="R30" s="59">
        <f t="shared" si="5"/>
        <v>0</v>
      </c>
    </row>
    <row r="31" spans="1:18" x14ac:dyDescent="0.35">
      <c r="A31" s="1"/>
      <c r="B31" s="57">
        <v>24</v>
      </c>
      <c r="C31" s="57"/>
      <c r="D31" s="57"/>
      <c r="E31" s="57"/>
      <c r="F31" s="57"/>
      <c r="G31" s="59">
        <f t="shared" si="0"/>
        <v>0</v>
      </c>
      <c r="H31" s="59">
        <f t="shared" si="1"/>
        <v>0</v>
      </c>
      <c r="I31" s="59">
        <f t="shared" si="2"/>
        <v>0</v>
      </c>
      <c r="J31" s="53"/>
      <c r="K31" s="57">
        <v>24</v>
      </c>
      <c r="L31" s="57"/>
      <c r="M31" s="57"/>
      <c r="N31" s="57"/>
      <c r="O31" s="57"/>
      <c r="P31" s="59">
        <f t="shared" si="3"/>
        <v>0</v>
      </c>
      <c r="Q31" s="59">
        <f t="shared" si="4"/>
        <v>0</v>
      </c>
      <c r="R31" s="59">
        <f t="shared" si="5"/>
        <v>0</v>
      </c>
    </row>
    <row r="32" spans="1:18" x14ac:dyDescent="0.35">
      <c r="A32" s="1"/>
      <c r="B32" s="57">
        <v>25</v>
      </c>
      <c r="C32" s="57"/>
      <c r="D32" s="57"/>
      <c r="E32" s="57"/>
      <c r="F32" s="57"/>
      <c r="G32" s="59">
        <f t="shared" si="0"/>
        <v>0</v>
      </c>
      <c r="H32" s="59">
        <f t="shared" si="1"/>
        <v>0</v>
      </c>
      <c r="I32" s="59">
        <f t="shared" si="2"/>
        <v>0</v>
      </c>
      <c r="J32" s="53"/>
      <c r="K32" s="57">
        <v>25</v>
      </c>
      <c r="L32" s="57"/>
      <c r="M32" s="57"/>
      <c r="N32" s="57"/>
      <c r="O32" s="57"/>
      <c r="P32" s="59">
        <f t="shared" si="3"/>
        <v>0</v>
      </c>
      <c r="Q32" s="59">
        <f t="shared" si="4"/>
        <v>0</v>
      </c>
      <c r="R32" s="59">
        <f t="shared" si="5"/>
        <v>0</v>
      </c>
    </row>
    <row r="33" spans="1:18" x14ac:dyDescent="0.35">
      <c r="A33" s="5"/>
      <c r="B33" s="57">
        <v>26</v>
      </c>
      <c r="C33" s="60"/>
      <c r="D33" s="60"/>
      <c r="E33" s="60"/>
      <c r="F33" s="60"/>
      <c r="G33" s="59">
        <f t="shared" si="0"/>
        <v>0</v>
      </c>
      <c r="H33" s="59">
        <f t="shared" si="1"/>
        <v>0</v>
      </c>
      <c r="I33" s="59">
        <f t="shared" si="2"/>
        <v>0</v>
      </c>
      <c r="J33" s="61"/>
      <c r="K33" s="57">
        <v>26</v>
      </c>
      <c r="L33" s="60"/>
      <c r="M33" s="60"/>
      <c r="N33" s="60"/>
      <c r="O33" s="60"/>
      <c r="P33" s="59">
        <f t="shared" si="3"/>
        <v>0</v>
      </c>
      <c r="Q33" s="59">
        <f t="shared" si="4"/>
        <v>0</v>
      </c>
      <c r="R33" s="59">
        <f t="shared" si="5"/>
        <v>0</v>
      </c>
    </row>
    <row r="34" spans="1:18" x14ac:dyDescent="0.35">
      <c r="A34" s="1"/>
      <c r="B34" s="57">
        <v>27</v>
      </c>
      <c r="C34" s="57"/>
      <c r="D34" s="57"/>
      <c r="E34" s="57"/>
      <c r="F34" s="57"/>
      <c r="G34" s="59">
        <f t="shared" si="0"/>
        <v>0</v>
      </c>
      <c r="H34" s="59">
        <f t="shared" si="1"/>
        <v>0</v>
      </c>
      <c r="I34" s="59">
        <f t="shared" si="2"/>
        <v>0</v>
      </c>
      <c r="J34" s="53"/>
      <c r="K34" s="57">
        <v>27</v>
      </c>
      <c r="L34" s="57"/>
      <c r="M34" s="57"/>
      <c r="N34" s="57"/>
      <c r="O34" s="57"/>
      <c r="P34" s="59">
        <f t="shared" si="3"/>
        <v>0</v>
      </c>
      <c r="Q34" s="59">
        <f t="shared" si="4"/>
        <v>0</v>
      </c>
      <c r="R34" s="59">
        <f t="shared" si="5"/>
        <v>0</v>
      </c>
    </row>
    <row r="35" spans="1:18" x14ac:dyDescent="0.35">
      <c r="A35" s="1"/>
      <c r="B35" s="57">
        <v>28</v>
      </c>
      <c r="C35" s="57"/>
      <c r="D35" s="57"/>
      <c r="E35" s="57"/>
      <c r="F35" s="57"/>
      <c r="G35" s="59">
        <f t="shared" si="0"/>
        <v>0</v>
      </c>
      <c r="H35" s="59">
        <f t="shared" si="1"/>
        <v>0</v>
      </c>
      <c r="I35" s="59">
        <f t="shared" si="2"/>
        <v>0</v>
      </c>
      <c r="J35" s="53"/>
      <c r="K35" s="57">
        <v>28</v>
      </c>
      <c r="L35" s="57"/>
      <c r="M35" s="57"/>
      <c r="N35" s="57"/>
      <c r="O35" s="57"/>
      <c r="P35" s="59">
        <f t="shared" si="3"/>
        <v>0</v>
      </c>
      <c r="Q35" s="59">
        <f t="shared" si="4"/>
        <v>0</v>
      </c>
      <c r="R35" s="59">
        <f t="shared" si="5"/>
        <v>0</v>
      </c>
    </row>
    <row r="36" spans="1:18" x14ac:dyDescent="0.35">
      <c r="A36" s="1"/>
      <c r="B36" s="57">
        <v>29</v>
      </c>
      <c r="C36" s="57"/>
      <c r="D36" s="57"/>
      <c r="E36" s="57"/>
      <c r="F36" s="57"/>
      <c r="G36" s="59">
        <f t="shared" si="0"/>
        <v>0</v>
      </c>
      <c r="H36" s="59">
        <f t="shared" si="1"/>
        <v>0</v>
      </c>
      <c r="I36" s="59">
        <f t="shared" si="2"/>
        <v>0</v>
      </c>
      <c r="J36" s="53"/>
      <c r="K36" s="57">
        <v>29</v>
      </c>
      <c r="L36" s="57"/>
      <c r="M36" s="57"/>
      <c r="N36" s="57"/>
      <c r="O36" s="57"/>
      <c r="P36" s="59">
        <f t="shared" si="3"/>
        <v>0</v>
      </c>
      <c r="Q36" s="59">
        <f t="shared" si="4"/>
        <v>0</v>
      </c>
      <c r="R36" s="59">
        <f t="shared" si="5"/>
        <v>0</v>
      </c>
    </row>
    <row r="37" spans="1:18" x14ac:dyDescent="0.35">
      <c r="A37" s="1"/>
      <c r="B37" s="57">
        <v>30</v>
      </c>
      <c r="C37" s="57"/>
      <c r="D37" s="57"/>
      <c r="E37" s="57"/>
      <c r="F37" s="57"/>
      <c r="G37" s="59">
        <f t="shared" si="0"/>
        <v>0</v>
      </c>
      <c r="H37" s="59">
        <f t="shared" si="1"/>
        <v>0</v>
      </c>
      <c r="I37" s="59">
        <f t="shared" si="2"/>
        <v>0</v>
      </c>
      <c r="J37" s="53"/>
      <c r="K37" s="57">
        <v>30</v>
      </c>
      <c r="L37" s="57"/>
      <c r="M37" s="57"/>
      <c r="N37" s="57"/>
      <c r="O37" s="57"/>
      <c r="P37" s="59">
        <f t="shared" si="3"/>
        <v>0</v>
      </c>
      <c r="Q37" s="59">
        <f t="shared" si="4"/>
        <v>0</v>
      </c>
      <c r="R37" s="59">
        <f t="shared" si="5"/>
        <v>0</v>
      </c>
    </row>
    <row r="38" spans="1:18" x14ac:dyDescent="0.35">
      <c r="A38" s="1"/>
      <c r="B38" s="57">
        <v>31</v>
      </c>
      <c r="C38" s="57"/>
      <c r="D38" s="57"/>
      <c r="E38" s="57"/>
      <c r="F38" s="57"/>
      <c r="G38" s="59">
        <f t="shared" si="0"/>
        <v>0</v>
      </c>
      <c r="H38" s="59">
        <f t="shared" si="1"/>
        <v>0</v>
      </c>
      <c r="I38" s="59">
        <f t="shared" si="2"/>
        <v>0</v>
      </c>
      <c r="J38" s="53"/>
      <c r="K38" s="57">
        <v>31</v>
      </c>
      <c r="L38" s="57"/>
      <c r="M38" s="57"/>
      <c r="N38" s="57"/>
      <c r="O38" s="57"/>
      <c r="P38" s="59">
        <f t="shared" si="3"/>
        <v>0</v>
      </c>
      <c r="Q38" s="59">
        <f t="shared" si="4"/>
        <v>0</v>
      </c>
      <c r="R38" s="59">
        <f t="shared" si="5"/>
        <v>0</v>
      </c>
    </row>
    <row r="39" spans="1:18" x14ac:dyDescent="0.35">
      <c r="A39" s="1"/>
      <c r="B39" s="57">
        <v>32</v>
      </c>
      <c r="C39" s="57"/>
      <c r="D39" s="57"/>
      <c r="E39" s="57"/>
      <c r="F39" s="57"/>
      <c r="G39" s="59">
        <f t="shared" si="0"/>
        <v>0</v>
      </c>
      <c r="H39" s="59">
        <f t="shared" si="1"/>
        <v>0</v>
      </c>
      <c r="I39" s="59">
        <f t="shared" si="2"/>
        <v>0</v>
      </c>
      <c r="J39" s="53"/>
      <c r="K39" s="57">
        <v>32</v>
      </c>
      <c r="L39" s="57"/>
      <c r="M39" s="57"/>
      <c r="N39" s="57"/>
      <c r="O39" s="57"/>
      <c r="P39" s="59">
        <f t="shared" si="3"/>
        <v>0</v>
      </c>
      <c r="Q39" s="59">
        <f t="shared" si="4"/>
        <v>0</v>
      </c>
      <c r="R39" s="59">
        <f t="shared" si="5"/>
        <v>0</v>
      </c>
    </row>
    <row r="40" spans="1:18" x14ac:dyDescent="0.35">
      <c r="A40" s="1"/>
      <c r="B40" s="57">
        <v>33</v>
      </c>
      <c r="C40" s="57"/>
      <c r="D40" s="57"/>
      <c r="E40" s="57"/>
      <c r="F40" s="57"/>
      <c r="G40" s="59">
        <f t="shared" si="0"/>
        <v>0</v>
      </c>
      <c r="H40" s="59">
        <f t="shared" si="1"/>
        <v>0</v>
      </c>
      <c r="I40" s="59">
        <f t="shared" si="2"/>
        <v>0</v>
      </c>
      <c r="J40" s="53"/>
      <c r="K40" s="57">
        <v>33</v>
      </c>
      <c r="L40" s="57"/>
      <c r="M40" s="57"/>
      <c r="N40" s="57"/>
      <c r="O40" s="57"/>
      <c r="P40" s="59">
        <f t="shared" si="3"/>
        <v>0</v>
      </c>
      <c r="Q40" s="59">
        <f t="shared" si="4"/>
        <v>0</v>
      </c>
      <c r="R40" s="59">
        <f t="shared" si="5"/>
        <v>0</v>
      </c>
    </row>
    <row r="41" spans="1:18" x14ac:dyDescent="0.35">
      <c r="A41" s="1"/>
      <c r="B41" s="57">
        <v>34</v>
      </c>
      <c r="C41" s="57"/>
      <c r="D41" s="57"/>
      <c r="E41" s="57"/>
      <c r="F41" s="57"/>
      <c r="G41" s="59">
        <f t="shared" si="0"/>
        <v>0</v>
      </c>
      <c r="H41" s="59">
        <f t="shared" si="1"/>
        <v>0</v>
      </c>
      <c r="I41" s="59">
        <f t="shared" si="2"/>
        <v>0</v>
      </c>
      <c r="J41" s="53"/>
      <c r="K41" s="57">
        <v>34</v>
      </c>
      <c r="L41" s="57"/>
      <c r="M41" s="57"/>
      <c r="N41" s="57"/>
      <c r="O41" s="57"/>
      <c r="P41" s="59">
        <f t="shared" si="3"/>
        <v>0</v>
      </c>
      <c r="Q41" s="59">
        <f t="shared" si="4"/>
        <v>0</v>
      </c>
      <c r="R41" s="59">
        <f t="shared" si="5"/>
        <v>0</v>
      </c>
    </row>
    <row r="42" spans="1:18" x14ac:dyDescent="0.35">
      <c r="A42" s="1"/>
      <c r="B42" s="57">
        <v>35</v>
      </c>
      <c r="C42" s="57"/>
      <c r="D42" s="57"/>
      <c r="E42" s="57"/>
      <c r="F42" s="57"/>
      <c r="G42" s="59">
        <f t="shared" si="0"/>
        <v>0</v>
      </c>
      <c r="H42" s="59">
        <f t="shared" si="1"/>
        <v>0</v>
      </c>
      <c r="I42" s="59">
        <f t="shared" si="2"/>
        <v>0</v>
      </c>
      <c r="J42" s="53"/>
      <c r="K42" s="57">
        <v>35</v>
      </c>
      <c r="L42" s="57"/>
      <c r="M42" s="57"/>
      <c r="N42" s="57"/>
      <c r="O42" s="57"/>
      <c r="P42" s="59">
        <f t="shared" si="3"/>
        <v>0</v>
      </c>
      <c r="Q42" s="59">
        <f t="shared" si="4"/>
        <v>0</v>
      </c>
      <c r="R42" s="59">
        <f t="shared" si="5"/>
        <v>0</v>
      </c>
    </row>
    <row r="43" spans="1:18" x14ac:dyDescent="0.35">
      <c r="A43" s="1"/>
      <c r="B43" s="57">
        <v>36</v>
      </c>
      <c r="C43" s="57"/>
      <c r="D43" s="57"/>
      <c r="E43" s="57"/>
      <c r="F43" s="57"/>
      <c r="G43" s="59">
        <f t="shared" si="0"/>
        <v>0</v>
      </c>
      <c r="H43" s="59">
        <f t="shared" si="1"/>
        <v>0</v>
      </c>
      <c r="I43" s="59">
        <f t="shared" si="2"/>
        <v>0</v>
      </c>
      <c r="J43" s="53"/>
      <c r="K43" s="57">
        <v>36</v>
      </c>
      <c r="L43" s="57"/>
      <c r="M43" s="57"/>
      <c r="N43" s="57"/>
      <c r="O43" s="57"/>
      <c r="P43" s="59">
        <f t="shared" si="3"/>
        <v>0</v>
      </c>
      <c r="Q43" s="59">
        <f t="shared" si="4"/>
        <v>0</v>
      </c>
      <c r="R43" s="59">
        <f t="shared" si="5"/>
        <v>0</v>
      </c>
    </row>
    <row r="44" spans="1:18" x14ac:dyDescent="0.35">
      <c r="A44" s="1"/>
      <c r="B44" s="57">
        <v>37</v>
      </c>
      <c r="C44" s="57"/>
      <c r="D44" s="57"/>
      <c r="E44" s="57"/>
      <c r="F44" s="57"/>
      <c r="G44" s="59">
        <f t="shared" si="0"/>
        <v>0</v>
      </c>
      <c r="H44" s="59">
        <f t="shared" si="1"/>
        <v>0</v>
      </c>
      <c r="I44" s="59">
        <f t="shared" si="2"/>
        <v>0</v>
      </c>
      <c r="J44" s="53"/>
      <c r="K44" s="57">
        <v>37</v>
      </c>
      <c r="L44" s="57"/>
      <c r="M44" s="57"/>
      <c r="N44" s="57"/>
      <c r="O44" s="57"/>
      <c r="P44" s="59">
        <f t="shared" si="3"/>
        <v>0</v>
      </c>
      <c r="Q44" s="59">
        <f t="shared" si="4"/>
        <v>0</v>
      </c>
      <c r="R44" s="59">
        <f t="shared" si="5"/>
        <v>0</v>
      </c>
    </row>
    <row r="45" spans="1:18" x14ac:dyDescent="0.35">
      <c r="A45" s="1"/>
      <c r="B45" s="57">
        <v>38</v>
      </c>
      <c r="C45" s="57"/>
      <c r="D45" s="57"/>
      <c r="E45" s="57"/>
      <c r="F45" s="57"/>
      <c r="G45" s="59">
        <f t="shared" si="0"/>
        <v>0</v>
      </c>
      <c r="H45" s="59">
        <f t="shared" si="1"/>
        <v>0</v>
      </c>
      <c r="I45" s="59">
        <f t="shared" si="2"/>
        <v>0</v>
      </c>
      <c r="J45" s="53"/>
      <c r="K45" s="57">
        <v>38</v>
      </c>
      <c r="L45" s="57"/>
      <c r="M45" s="57"/>
      <c r="N45" s="57"/>
      <c r="O45" s="57"/>
      <c r="P45" s="59">
        <f t="shared" si="3"/>
        <v>0</v>
      </c>
      <c r="Q45" s="59">
        <f t="shared" si="4"/>
        <v>0</v>
      </c>
      <c r="R45" s="59">
        <f t="shared" si="5"/>
        <v>0</v>
      </c>
    </row>
    <row r="46" spans="1:18" x14ac:dyDescent="0.35">
      <c r="A46" s="1"/>
      <c r="B46" s="57">
        <v>39</v>
      </c>
      <c r="C46" s="57"/>
      <c r="D46" s="57"/>
      <c r="E46" s="57"/>
      <c r="F46" s="57"/>
      <c r="G46" s="59">
        <f t="shared" si="0"/>
        <v>0</v>
      </c>
      <c r="H46" s="59">
        <f t="shared" si="1"/>
        <v>0</v>
      </c>
      <c r="I46" s="59">
        <f t="shared" si="2"/>
        <v>0</v>
      </c>
      <c r="J46" s="53"/>
      <c r="K46" s="57">
        <v>39</v>
      </c>
      <c r="L46" s="57"/>
      <c r="M46" s="57"/>
      <c r="N46" s="57"/>
      <c r="O46" s="57"/>
      <c r="P46" s="59">
        <f t="shared" si="3"/>
        <v>0</v>
      </c>
      <c r="Q46" s="59">
        <f t="shared" si="4"/>
        <v>0</v>
      </c>
      <c r="R46" s="59">
        <f t="shared" si="5"/>
        <v>0</v>
      </c>
    </row>
    <row r="47" spans="1:18" x14ac:dyDescent="0.35">
      <c r="A47" s="1"/>
      <c r="B47" s="57">
        <v>40</v>
      </c>
      <c r="C47" s="57"/>
      <c r="D47" s="57"/>
      <c r="E47" s="57"/>
      <c r="F47" s="57"/>
      <c r="G47" s="59">
        <f t="shared" si="0"/>
        <v>0</v>
      </c>
      <c r="H47" s="59">
        <f t="shared" si="1"/>
        <v>0</v>
      </c>
      <c r="I47" s="59">
        <f t="shared" si="2"/>
        <v>0</v>
      </c>
      <c r="J47" s="53"/>
      <c r="K47" s="57">
        <v>40</v>
      </c>
      <c r="L47" s="57"/>
      <c r="M47" s="57"/>
      <c r="N47" s="57"/>
      <c r="O47" s="57"/>
      <c r="P47" s="59">
        <f t="shared" si="3"/>
        <v>0</v>
      </c>
      <c r="Q47" s="59">
        <f t="shared" si="4"/>
        <v>0</v>
      </c>
      <c r="R47" s="59">
        <f t="shared" si="5"/>
        <v>0</v>
      </c>
    </row>
    <row r="48" spans="1:18" x14ac:dyDescent="0.35">
      <c r="A48" s="1"/>
      <c r="B48" s="57">
        <v>41</v>
      </c>
      <c r="C48" s="57"/>
      <c r="D48" s="57"/>
      <c r="E48" s="57"/>
      <c r="F48" s="57"/>
      <c r="G48" s="59">
        <f t="shared" si="0"/>
        <v>0</v>
      </c>
      <c r="H48" s="59">
        <f t="shared" si="1"/>
        <v>0</v>
      </c>
      <c r="I48" s="59">
        <f t="shared" si="2"/>
        <v>0</v>
      </c>
      <c r="J48" s="53"/>
      <c r="K48" s="57">
        <v>41</v>
      </c>
      <c r="L48" s="57"/>
      <c r="M48" s="57"/>
      <c r="N48" s="57"/>
      <c r="O48" s="57"/>
      <c r="P48" s="59">
        <f t="shared" si="3"/>
        <v>0</v>
      </c>
      <c r="Q48" s="59">
        <f t="shared" si="4"/>
        <v>0</v>
      </c>
      <c r="R48" s="59">
        <f t="shared" si="5"/>
        <v>0</v>
      </c>
    </row>
    <row r="49" spans="1:18" x14ac:dyDescent="0.35">
      <c r="A49" s="1"/>
      <c r="B49" s="57">
        <v>42</v>
      </c>
      <c r="C49" s="57"/>
      <c r="D49" s="57"/>
      <c r="E49" s="57"/>
      <c r="F49" s="57"/>
      <c r="G49" s="59">
        <f t="shared" si="0"/>
        <v>0</v>
      </c>
      <c r="H49" s="59">
        <f t="shared" si="1"/>
        <v>0</v>
      </c>
      <c r="I49" s="59">
        <f t="shared" si="2"/>
        <v>0</v>
      </c>
      <c r="J49" s="53"/>
      <c r="K49" s="57">
        <v>42</v>
      </c>
      <c r="L49" s="57"/>
      <c r="M49" s="57"/>
      <c r="N49" s="57"/>
      <c r="O49" s="57"/>
      <c r="P49" s="59">
        <f t="shared" si="3"/>
        <v>0</v>
      </c>
      <c r="Q49" s="59">
        <f t="shared" si="4"/>
        <v>0</v>
      </c>
      <c r="R49" s="59">
        <f t="shared" si="5"/>
        <v>0</v>
      </c>
    </row>
    <row r="50" spans="1:18" x14ac:dyDescent="0.35">
      <c r="A50" s="1"/>
      <c r="B50" s="57">
        <v>43</v>
      </c>
      <c r="C50" s="57"/>
      <c r="D50" s="57"/>
      <c r="E50" s="57"/>
      <c r="F50" s="57"/>
      <c r="G50" s="59">
        <f t="shared" si="0"/>
        <v>0</v>
      </c>
      <c r="H50" s="59">
        <f t="shared" si="1"/>
        <v>0</v>
      </c>
      <c r="I50" s="59">
        <f t="shared" si="2"/>
        <v>0</v>
      </c>
      <c r="J50" s="53"/>
      <c r="K50" s="57">
        <v>43</v>
      </c>
      <c r="L50" s="57"/>
      <c r="M50" s="57"/>
      <c r="N50" s="57"/>
      <c r="O50" s="57"/>
      <c r="P50" s="59">
        <f t="shared" si="3"/>
        <v>0</v>
      </c>
      <c r="Q50" s="59">
        <f t="shared" si="4"/>
        <v>0</v>
      </c>
      <c r="R50" s="59">
        <f t="shared" si="5"/>
        <v>0</v>
      </c>
    </row>
    <row r="51" spans="1:18" x14ac:dyDescent="0.35">
      <c r="A51" s="1"/>
      <c r="B51" s="57">
        <v>44</v>
      </c>
      <c r="C51" s="57"/>
      <c r="D51" s="57"/>
      <c r="E51" s="57"/>
      <c r="F51" s="57"/>
      <c r="G51" s="59">
        <f t="shared" si="0"/>
        <v>0</v>
      </c>
      <c r="H51" s="59">
        <f t="shared" si="1"/>
        <v>0</v>
      </c>
      <c r="I51" s="59">
        <f t="shared" si="2"/>
        <v>0</v>
      </c>
      <c r="J51" s="53"/>
      <c r="K51" s="57">
        <v>44</v>
      </c>
      <c r="L51" s="57"/>
      <c r="M51" s="57"/>
      <c r="N51" s="57"/>
      <c r="O51" s="57"/>
      <c r="P51" s="59">
        <f t="shared" si="3"/>
        <v>0</v>
      </c>
      <c r="Q51" s="59">
        <f t="shared" si="4"/>
        <v>0</v>
      </c>
      <c r="R51" s="59">
        <f t="shared" si="5"/>
        <v>0</v>
      </c>
    </row>
    <row r="52" spans="1:18" x14ac:dyDescent="0.35">
      <c r="A52" s="1"/>
      <c r="B52" s="57">
        <v>45</v>
      </c>
      <c r="C52" s="57"/>
      <c r="D52" s="57"/>
      <c r="E52" s="57"/>
      <c r="F52" s="57"/>
      <c r="G52" s="59">
        <f t="shared" si="0"/>
        <v>0</v>
      </c>
      <c r="H52" s="59">
        <f t="shared" si="1"/>
        <v>0</v>
      </c>
      <c r="I52" s="59">
        <f t="shared" si="2"/>
        <v>0</v>
      </c>
      <c r="J52" s="53"/>
      <c r="K52" s="57">
        <v>45</v>
      </c>
      <c r="L52" s="57"/>
      <c r="M52" s="57"/>
      <c r="N52" s="57"/>
      <c r="O52" s="57"/>
      <c r="P52" s="59">
        <f t="shared" si="3"/>
        <v>0</v>
      </c>
      <c r="Q52" s="59">
        <f t="shared" si="4"/>
        <v>0</v>
      </c>
      <c r="R52" s="59">
        <f t="shared" si="5"/>
        <v>0</v>
      </c>
    </row>
    <row r="53" spans="1:18" x14ac:dyDescent="0.35">
      <c r="A53" s="1"/>
      <c r="B53" s="57">
        <v>46</v>
      </c>
      <c r="C53" s="57"/>
      <c r="D53" s="57"/>
      <c r="E53" s="57"/>
      <c r="F53" s="57"/>
      <c r="G53" s="59">
        <f t="shared" si="0"/>
        <v>0</v>
      </c>
      <c r="H53" s="59">
        <f t="shared" si="1"/>
        <v>0</v>
      </c>
      <c r="I53" s="59">
        <f t="shared" si="2"/>
        <v>0</v>
      </c>
      <c r="J53" s="53"/>
      <c r="K53" s="57">
        <v>46</v>
      </c>
      <c r="L53" s="57"/>
      <c r="M53" s="57"/>
      <c r="N53" s="57"/>
      <c r="O53" s="57"/>
      <c r="P53" s="59">
        <f t="shared" si="3"/>
        <v>0</v>
      </c>
      <c r="Q53" s="59">
        <f t="shared" si="4"/>
        <v>0</v>
      </c>
      <c r="R53" s="59">
        <f t="shared" si="5"/>
        <v>0</v>
      </c>
    </row>
    <row r="54" spans="1:18" x14ac:dyDescent="0.35">
      <c r="A54" s="1"/>
      <c r="B54" s="57">
        <v>47</v>
      </c>
      <c r="C54" s="57"/>
      <c r="D54" s="57"/>
      <c r="E54" s="57"/>
      <c r="F54" s="57"/>
      <c r="G54" s="59">
        <f t="shared" si="0"/>
        <v>0</v>
      </c>
      <c r="H54" s="59">
        <f t="shared" si="1"/>
        <v>0</v>
      </c>
      <c r="I54" s="59">
        <f t="shared" si="2"/>
        <v>0</v>
      </c>
      <c r="J54" s="53"/>
      <c r="K54" s="57">
        <v>47</v>
      </c>
      <c r="L54" s="57"/>
      <c r="M54" s="57"/>
      <c r="N54" s="57"/>
      <c r="O54" s="57"/>
      <c r="P54" s="59">
        <f t="shared" si="3"/>
        <v>0</v>
      </c>
      <c r="Q54" s="59">
        <f t="shared" si="4"/>
        <v>0</v>
      </c>
      <c r="R54" s="59">
        <f t="shared" si="5"/>
        <v>0</v>
      </c>
    </row>
    <row r="55" spans="1:18" x14ac:dyDescent="0.35">
      <c r="A55" s="1"/>
      <c r="B55" s="122" t="s">
        <v>98</v>
      </c>
      <c r="C55" s="122"/>
      <c r="D55" s="122"/>
      <c r="E55" s="122"/>
      <c r="F55" s="122"/>
      <c r="G55" s="62">
        <f>SUM(G8:G54)</f>
        <v>0</v>
      </c>
      <c r="H55" s="62">
        <f>SUM(H8:H54)</f>
        <v>0</v>
      </c>
      <c r="I55" s="62">
        <f>SUM(I8:I54)</f>
        <v>0</v>
      </c>
      <c r="J55" s="53"/>
      <c r="K55" s="122" t="s">
        <v>98</v>
      </c>
      <c r="L55" s="122"/>
      <c r="M55" s="122"/>
      <c r="N55" s="122"/>
      <c r="O55" s="122"/>
      <c r="P55" s="62">
        <f>SUM(P8:P54)</f>
        <v>0</v>
      </c>
      <c r="Q55" s="62">
        <f>SUM(Q8:Q54)</f>
        <v>0</v>
      </c>
      <c r="R55" s="62">
        <f>SUM(R8:R54)</f>
        <v>0</v>
      </c>
    </row>
    <row r="56" spans="1:18" x14ac:dyDescent="0.35">
      <c r="A56" s="1"/>
      <c r="B56" s="1"/>
      <c r="C56" s="1"/>
      <c r="D56" s="1"/>
      <c r="E56" s="1"/>
      <c r="F56" s="1"/>
      <c r="G56" s="1"/>
      <c r="H56" s="1"/>
      <c r="I56" s="1"/>
      <c r="J56" s="1"/>
      <c r="K56" s="1"/>
      <c r="L56" s="1"/>
      <c r="M56" s="1"/>
      <c r="N56" s="1"/>
      <c r="O56" s="1"/>
      <c r="P56" s="1"/>
      <c r="Q56" s="1"/>
      <c r="R56" s="1"/>
    </row>
    <row r="57" spans="1:18" x14ac:dyDescent="0.35">
      <c r="A57" s="1"/>
      <c r="B57" s="122" t="s">
        <v>99</v>
      </c>
      <c r="C57" s="122"/>
      <c r="D57" s="122"/>
      <c r="E57" s="122"/>
      <c r="F57" s="122"/>
      <c r="G57" s="62">
        <f>G55+P55</f>
        <v>0</v>
      </c>
      <c r="H57" s="62">
        <f>H55+Q55</f>
        <v>0</v>
      </c>
      <c r="I57" s="62">
        <f>I55+R55</f>
        <v>0</v>
      </c>
      <c r="J57" s="1"/>
      <c r="K57" s="1"/>
      <c r="L57" s="1"/>
      <c r="M57" s="1"/>
      <c r="N57" s="1"/>
      <c r="O57" s="1"/>
      <c r="P57" s="1"/>
      <c r="Q57" s="1"/>
      <c r="R57" s="1"/>
    </row>
  </sheetData>
  <mergeCells count="5">
    <mergeCell ref="B5:I5"/>
    <mergeCell ref="K5:R5"/>
    <mergeCell ref="B55:F55"/>
    <mergeCell ref="K55:O55"/>
    <mergeCell ref="B57:F57"/>
  </mergeCells>
  <pageMargins left="0.31496062992125984" right="0.31496062992125984" top="1.9685039370078741" bottom="0.74803149606299213" header="0.31496062992125984" footer="0.31496062992125984"/>
  <pageSetup paperSize="8" orientation="portrait" r:id="rId1"/>
  <headerFooter>
    <oddHeader>&amp;C&amp;G
&amp;"-,Bold"&amp;16ASUM - Antreprenorul social urban modern - 312207</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BA5BA-D309-4B0E-B4F7-E96C776E368A}">
  <dimension ref="C1:O25"/>
  <sheetViews>
    <sheetView view="pageLayout" zoomScaleNormal="100" workbookViewId="0">
      <selection activeCell="A7" sqref="A7:XFD7"/>
    </sheetView>
  </sheetViews>
  <sheetFormatPr defaultRowHeight="14.5" x14ac:dyDescent="0.35"/>
  <cols>
    <col min="1" max="1" width="2.7265625" customWidth="1"/>
    <col min="2" max="2" width="3.36328125" customWidth="1"/>
    <col min="3" max="3" width="5.453125" customWidth="1"/>
    <col min="4" max="4" width="26.08984375" customWidth="1"/>
    <col min="5" max="6" width="8.90625"/>
    <col min="7" max="7" width="15.81640625" customWidth="1"/>
    <col min="8" max="9" width="8.90625"/>
    <col min="10" max="10" width="15.81640625" customWidth="1"/>
    <col min="11" max="11" width="3.90625" customWidth="1"/>
    <col min="13" max="13" width="5.453125" customWidth="1"/>
    <col min="14" max="14" width="6.36328125" customWidth="1"/>
  </cols>
  <sheetData>
    <row r="1" spans="3:15" x14ac:dyDescent="0.35">
      <c r="O1" s="103" t="s">
        <v>86</v>
      </c>
    </row>
    <row r="3" spans="3:15" ht="18.5" x14ac:dyDescent="0.35">
      <c r="C3" s="108" t="s">
        <v>100</v>
      </c>
      <c r="D3" s="108"/>
      <c r="E3" s="108"/>
      <c r="F3" s="108"/>
      <c r="G3" s="108"/>
      <c r="H3" s="108"/>
      <c r="I3" s="108"/>
      <c r="J3" s="108"/>
      <c r="K3" s="108"/>
      <c r="L3" s="108"/>
      <c r="M3" s="108"/>
    </row>
    <row r="7" spans="3:15" ht="15" thickBot="1" x14ac:dyDescent="0.4">
      <c r="C7" s="1"/>
      <c r="D7" s="1"/>
      <c r="E7" s="1"/>
      <c r="F7" s="1"/>
      <c r="G7" s="1"/>
      <c r="H7" s="1"/>
      <c r="I7" s="1"/>
      <c r="J7" s="1"/>
    </row>
    <row r="8" spans="3:15" ht="15" customHeight="1" thickBot="1" x14ac:dyDescent="0.4">
      <c r="C8" s="123" t="s">
        <v>101</v>
      </c>
      <c r="D8" s="124"/>
      <c r="E8" s="124"/>
      <c r="F8" s="124"/>
      <c r="G8" s="124"/>
      <c r="H8" s="124"/>
      <c r="I8" s="124"/>
      <c r="J8" s="125"/>
    </row>
    <row r="9" spans="3:15" ht="26.5" thickBot="1" x14ac:dyDescent="0.4">
      <c r="C9" s="63" t="s">
        <v>102</v>
      </c>
      <c r="D9" s="64" t="s">
        <v>103</v>
      </c>
      <c r="E9" s="64" t="s">
        <v>104</v>
      </c>
      <c r="F9" s="64" t="s">
        <v>105</v>
      </c>
      <c r="G9" s="64" t="s">
        <v>106</v>
      </c>
      <c r="H9" s="64" t="s">
        <v>104</v>
      </c>
      <c r="I9" s="64" t="s">
        <v>105</v>
      </c>
      <c r="J9" s="64" t="s">
        <v>107</v>
      </c>
    </row>
    <row r="10" spans="3:15" ht="15" thickBot="1" x14ac:dyDescent="0.4">
      <c r="C10" s="63">
        <v>1</v>
      </c>
      <c r="D10" s="65"/>
      <c r="E10" s="65"/>
      <c r="F10" s="65"/>
      <c r="G10" s="66">
        <f>E10*F10</f>
        <v>0</v>
      </c>
      <c r="H10" s="65"/>
      <c r="I10" s="65"/>
      <c r="J10" s="66">
        <f>H10*I10</f>
        <v>0</v>
      </c>
    </row>
    <row r="11" spans="3:15" ht="15" thickBot="1" x14ac:dyDescent="0.4">
      <c r="C11" s="63">
        <v>2</v>
      </c>
      <c r="D11" s="65"/>
      <c r="E11" s="65"/>
      <c r="F11" s="65"/>
      <c r="G11" s="66">
        <f t="shared" ref="G11:G24" si="0">E11*F11</f>
        <v>0</v>
      </c>
      <c r="H11" s="65"/>
      <c r="I11" s="65"/>
      <c r="J11" s="66">
        <f t="shared" ref="J11:J24" si="1">H11*I11</f>
        <v>0</v>
      </c>
    </row>
    <row r="12" spans="3:15" ht="15" thickBot="1" x14ac:dyDescent="0.4">
      <c r="C12" s="63">
        <v>3</v>
      </c>
      <c r="D12" s="65"/>
      <c r="E12" s="65"/>
      <c r="F12" s="65"/>
      <c r="G12" s="66">
        <f t="shared" si="0"/>
        <v>0</v>
      </c>
      <c r="H12" s="65"/>
      <c r="I12" s="65"/>
      <c r="J12" s="66">
        <f t="shared" si="1"/>
        <v>0</v>
      </c>
    </row>
    <row r="13" spans="3:15" ht="15" thickBot="1" x14ac:dyDescent="0.4">
      <c r="C13" s="63">
        <v>4</v>
      </c>
      <c r="D13" s="65"/>
      <c r="E13" s="65"/>
      <c r="F13" s="65"/>
      <c r="G13" s="66">
        <f t="shared" si="0"/>
        <v>0</v>
      </c>
      <c r="H13" s="65"/>
      <c r="I13" s="65"/>
      <c r="J13" s="66">
        <f t="shared" si="1"/>
        <v>0</v>
      </c>
    </row>
    <row r="14" spans="3:15" ht="15" thickBot="1" x14ac:dyDescent="0.4">
      <c r="C14" s="63">
        <v>5</v>
      </c>
      <c r="D14" s="65"/>
      <c r="E14" s="65"/>
      <c r="F14" s="65"/>
      <c r="G14" s="66">
        <f t="shared" si="0"/>
        <v>0</v>
      </c>
      <c r="H14" s="65"/>
      <c r="I14" s="65"/>
      <c r="J14" s="66">
        <f t="shared" si="1"/>
        <v>0</v>
      </c>
    </row>
    <row r="15" spans="3:15" ht="15" thickBot="1" x14ac:dyDescent="0.4">
      <c r="C15" s="63">
        <v>6</v>
      </c>
      <c r="D15" s="65"/>
      <c r="E15" s="65"/>
      <c r="F15" s="65"/>
      <c r="G15" s="66">
        <f t="shared" si="0"/>
        <v>0</v>
      </c>
      <c r="H15" s="65"/>
      <c r="I15" s="65"/>
      <c r="J15" s="66">
        <f t="shared" si="1"/>
        <v>0</v>
      </c>
    </row>
    <row r="16" spans="3:15" ht="15" thickBot="1" x14ac:dyDescent="0.4">
      <c r="C16" s="63">
        <v>7</v>
      </c>
      <c r="D16" s="65"/>
      <c r="E16" s="65"/>
      <c r="F16" s="65"/>
      <c r="G16" s="66">
        <f t="shared" si="0"/>
        <v>0</v>
      </c>
      <c r="H16" s="65"/>
      <c r="I16" s="65"/>
      <c r="J16" s="66">
        <f t="shared" si="1"/>
        <v>0</v>
      </c>
    </row>
    <row r="17" spans="3:10" ht="15" thickBot="1" x14ac:dyDescent="0.4">
      <c r="C17" s="63">
        <v>8</v>
      </c>
      <c r="D17" s="65"/>
      <c r="E17" s="65"/>
      <c r="F17" s="65"/>
      <c r="G17" s="66">
        <f t="shared" si="0"/>
        <v>0</v>
      </c>
      <c r="H17" s="65"/>
      <c r="I17" s="65"/>
      <c r="J17" s="66">
        <f t="shared" si="1"/>
        <v>0</v>
      </c>
    </row>
    <row r="18" spans="3:10" ht="15" thickBot="1" x14ac:dyDescent="0.4">
      <c r="C18" s="63">
        <v>9</v>
      </c>
      <c r="D18" s="65"/>
      <c r="E18" s="65"/>
      <c r="F18" s="65"/>
      <c r="G18" s="66">
        <f t="shared" si="0"/>
        <v>0</v>
      </c>
      <c r="H18" s="65"/>
      <c r="I18" s="65"/>
      <c r="J18" s="66">
        <f t="shared" si="1"/>
        <v>0</v>
      </c>
    </row>
    <row r="19" spans="3:10" ht="15" thickBot="1" x14ac:dyDescent="0.4">
      <c r="C19" s="63">
        <v>10</v>
      </c>
      <c r="D19" s="65"/>
      <c r="E19" s="65"/>
      <c r="F19" s="65"/>
      <c r="G19" s="66">
        <f t="shared" si="0"/>
        <v>0</v>
      </c>
      <c r="H19" s="65"/>
      <c r="I19" s="65"/>
      <c r="J19" s="66">
        <f t="shared" si="1"/>
        <v>0</v>
      </c>
    </row>
    <row r="20" spans="3:10" ht="15" thickBot="1" x14ac:dyDescent="0.4">
      <c r="C20" s="63">
        <v>11</v>
      </c>
      <c r="D20" s="65"/>
      <c r="E20" s="65"/>
      <c r="F20" s="65"/>
      <c r="G20" s="66">
        <f t="shared" si="0"/>
        <v>0</v>
      </c>
      <c r="H20" s="65"/>
      <c r="I20" s="65"/>
      <c r="J20" s="66">
        <f t="shared" si="1"/>
        <v>0</v>
      </c>
    </row>
    <row r="21" spans="3:10" ht="15" thickBot="1" x14ac:dyDescent="0.4">
      <c r="C21" s="63">
        <v>12</v>
      </c>
      <c r="D21" s="65"/>
      <c r="E21" s="65"/>
      <c r="F21" s="65"/>
      <c r="G21" s="66">
        <f t="shared" si="0"/>
        <v>0</v>
      </c>
      <c r="H21" s="65"/>
      <c r="I21" s="65"/>
      <c r="J21" s="66">
        <f t="shared" si="1"/>
        <v>0</v>
      </c>
    </row>
    <row r="22" spans="3:10" ht="15" thickBot="1" x14ac:dyDescent="0.4">
      <c r="C22" s="63">
        <v>13</v>
      </c>
      <c r="D22" s="65"/>
      <c r="E22" s="65"/>
      <c r="F22" s="65"/>
      <c r="G22" s="66">
        <f t="shared" si="0"/>
        <v>0</v>
      </c>
      <c r="H22" s="65"/>
      <c r="I22" s="65"/>
      <c r="J22" s="66">
        <f t="shared" si="1"/>
        <v>0</v>
      </c>
    </row>
    <row r="23" spans="3:10" ht="15" thickBot="1" x14ac:dyDescent="0.4">
      <c r="C23" s="63">
        <v>14</v>
      </c>
      <c r="D23" s="65"/>
      <c r="E23" s="65"/>
      <c r="F23" s="65"/>
      <c r="G23" s="66">
        <f t="shared" si="0"/>
        <v>0</v>
      </c>
      <c r="H23" s="65"/>
      <c r="I23" s="65"/>
      <c r="J23" s="66">
        <f t="shared" si="1"/>
        <v>0</v>
      </c>
    </row>
    <row r="24" spans="3:10" ht="15" thickBot="1" x14ac:dyDescent="0.4">
      <c r="C24" s="63">
        <v>15</v>
      </c>
      <c r="D24" s="65"/>
      <c r="E24" s="65"/>
      <c r="F24" s="65"/>
      <c r="G24" s="66">
        <f t="shared" si="0"/>
        <v>0</v>
      </c>
      <c r="H24" s="65"/>
      <c r="I24" s="65"/>
      <c r="J24" s="66">
        <f t="shared" si="1"/>
        <v>0</v>
      </c>
    </row>
    <row r="25" spans="3:10" ht="15" customHeight="1" thickBot="1" x14ac:dyDescent="0.4">
      <c r="C25" s="126" t="s">
        <v>108</v>
      </c>
      <c r="D25" s="127"/>
      <c r="E25" s="127"/>
      <c r="F25" s="128"/>
      <c r="G25" s="67">
        <f>SUM(G10:G24)</f>
        <v>0</v>
      </c>
      <c r="H25" s="129">
        <f>SUM(J10:J24)</f>
        <v>0</v>
      </c>
      <c r="I25" s="130"/>
      <c r="J25" s="131"/>
    </row>
  </sheetData>
  <mergeCells count="4">
    <mergeCell ref="C3:M3"/>
    <mergeCell ref="C8:J8"/>
    <mergeCell ref="C25:F25"/>
    <mergeCell ref="H25:J25"/>
  </mergeCells>
  <pageMargins left="0.31496062992125984" right="0.31496062992125984" top="1.9685039370078741" bottom="0.74803149606299213" header="0.31496062992125984" footer="0.31496062992125984"/>
  <pageSetup paperSize="8" orientation="portrait" r:id="rId1"/>
  <headerFooter>
    <oddHeader>&amp;C&amp;G
&amp;"-,Bold"&amp;16ASUM - Antreprenorul social urban modern - 312207</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76782-07E7-480F-ACDF-697FBED5C672}">
  <dimension ref="A1:X37"/>
  <sheetViews>
    <sheetView view="pageLayout" zoomScaleNormal="100" workbookViewId="0">
      <selection activeCell="K10" sqref="K10"/>
    </sheetView>
  </sheetViews>
  <sheetFormatPr defaultColWidth="8.7265625" defaultRowHeight="14.5" x14ac:dyDescent="0.35"/>
  <cols>
    <col min="1" max="1" width="4.36328125" customWidth="1"/>
    <col min="2" max="2" width="36.7265625" customWidth="1"/>
    <col min="3" max="3" width="8.08984375" customWidth="1"/>
    <col min="4" max="21" width="7" customWidth="1"/>
    <col min="22" max="22" width="8.453125" customWidth="1"/>
    <col min="23" max="23" width="8.90625" customWidth="1"/>
  </cols>
  <sheetData>
    <row r="1" spans="1:24" x14ac:dyDescent="0.35">
      <c r="X1" s="103" t="s">
        <v>86</v>
      </c>
    </row>
    <row r="4" spans="1:24" ht="18.5" x14ac:dyDescent="0.35">
      <c r="A4" s="108" t="s">
        <v>109</v>
      </c>
      <c r="B4" s="108"/>
      <c r="C4" s="108"/>
      <c r="D4" s="108"/>
      <c r="E4" s="108"/>
      <c r="F4" s="108"/>
      <c r="G4" s="108"/>
      <c r="H4" s="108"/>
      <c r="I4" s="108"/>
      <c r="J4" s="108"/>
      <c r="K4" s="108"/>
      <c r="L4" s="108"/>
      <c r="M4" s="108"/>
      <c r="N4" s="108"/>
      <c r="O4" s="108"/>
      <c r="P4" s="108"/>
      <c r="Q4" s="108"/>
      <c r="R4" s="108"/>
      <c r="S4" s="108"/>
      <c r="T4" s="108"/>
      <c r="U4" s="108"/>
      <c r="V4" s="108"/>
      <c r="W4" s="108"/>
      <c r="X4" s="108"/>
    </row>
    <row r="5" spans="1:24" x14ac:dyDescent="0.35">
      <c r="A5" s="132"/>
      <c r="B5" s="132"/>
      <c r="C5" s="132"/>
      <c r="D5" s="1"/>
      <c r="E5" s="1"/>
      <c r="F5" s="1"/>
      <c r="G5" s="1"/>
      <c r="H5" s="1"/>
      <c r="I5" s="1"/>
      <c r="J5" s="1"/>
      <c r="K5" s="1"/>
      <c r="L5" s="1"/>
      <c r="M5" s="1"/>
      <c r="N5" s="1"/>
      <c r="O5" s="1"/>
      <c r="P5" s="1"/>
      <c r="Q5" s="1"/>
      <c r="R5" s="1"/>
      <c r="S5" s="1"/>
      <c r="T5" s="1"/>
      <c r="U5" s="1"/>
      <c r="V5" s="1"/>
      <c r="W5" s="1"/>
      <c r="X5" s="68"/>
    </row>
    <row r="6" spans="1:24" ht="23.5" customHeight="1" x14ac:dyDescent="0.35">
      <c r="A6" s="69" t="s">
        <v>1</v>
      </c>
      <c r="B6" s="70" t="s">
        <v>2</v>
      </c>
      <c r="C6" s="71" t="s">
        <v>8</v>
      </c>
      <c r="D6" s="72" t="s">
        <v>110</v>
      </c>
      <c r="E6" s="72" t="s">
        <v>111</v>
      </c>
      <c r="F6" s="72" t="s">
        <v>112</v>
      </c>
      <c r="G6" s="72" t="s">
        <v>113</v>
      </c>
      <c r="H6" s="72" t="s">
        <v>114</v>
      </c>
      <c r="I6" s="72" t="s">
        <v>115</v>
      </c>
      <c r="J6" s="72" t="s">
        <v>116</v>
      </c>
      <c r="K6" s="72" t="s">
        <v>117</v>
      </c>
      <c r="L6" s="72" t="s">
        <v>118</v>
      </c>
      <c r="M6" s="72" t="s">
        <v>119</v>
      </c>
      <c r="N6" s="72" t="s">
        <v>120</v>
      </c>
      <c r="O6" s="72" t="s">
        <v>121</v>
      </c>
      <c r="P6" s="72" t="s">
        <v>122</v>
      </c>
      <c r="Q6" s="72" t="s">
        <v>123</v>
      </c>
      <c r="R6" s="72" t="s">
        <v>124</v>
      </c>
      <c r="S6" s="72" t="s">
        <v>125</v>
      </c>
      <c r="T6" s="72" t="s">
        <v>126</v>
      </c>
      <c r="U6" s="72" t="s">
        <v>127</v>
      </c>
      <c r="V6" s="73" t="s">
        <v>128</v>
      </c>
      <c r="W6" s="73" t="s">
        <v>78</v>
      </c>
      <c r="X6" s="70" t="s">
        <v>129</v>
      </c>
    </row>
    <row r="7" spans="1:24" ht="26" x14ac:dyDescent="0.35">
      <c r="A7" s="74">
        <v>1</v>
      </c>
      <c r="B7" s="76" t="s">
        <v>11</v>
      </c>
      <c r="C7" s="17">
        <f>'[1]Buget plan '!H9</f>
        <v>0</v>
      </c>
      <c r="D7" s="58"/>
      <c r="E7" s="58"/>
      <c r="F7" s="58"/>
      <c r="G7" s="58"/>
      <c r="H7" s="58"/>
      <c r="I7" s="58"/>
      <c r="J7" s="58"/>
      <c r="K7" s="58"/>
      <c r="L7" s="58"/>
      <c r="M7" s="58"/>
      <c r="N7" s="58"/>
      <c r="O7" s="58"/>
      <c r="P7" s="58"/>
      <c r="Q7" s="58"/>
      <c r="R7" s="1"/>
      <c r="S7" s="58"/>
      <c r="T7" s="58"/>
      <c r="U7" s="58"/>
      <c r="V7" s="59">
        <f>SUM(D7:I7)</f>
        <v>0</v>
      </c>
      <c r="W7" s="59">
        <f>SUM(D7:U7)</f>
        <v>0</v>
      </c>
      <c r="X7" s="75" t="str">
        <f>IF(AND(C23&gt;0,C7=W7),"Da","Nu")</f>
        <v>Nu</v>
      </c>
    </row>
    <row r="8" spans="1:24" ht="26" x14ac:dyDescent="0.35">
      <c r="A8" s="74">
        <v>2</v>
      </c>
      <c r="B8" s="76" t="s">
        <v>27</v>
      </c>
      <c r="C8" s="17">
        <f>'[1]Buget plan '!H17</f>
        <v>0</v>
      </c>
      <c r="D8" s="58"/>
      <c r="E8" s="58"/>
      <c r="F8" s="58"/>
      <c r="G8" s="58"/>
      <c r="H8" s="58"/>
      <c r="I8" s="58"/>
      <c r="J8" s="58"/>
      <c r="K8" s="58"/>
      <c r="L8" s="58"/>
      <c r="M8" s="58"/>
      <c r="N8" s="58"/>
      <c r="O8" s="58"/>
      <c r="P8" s="58"/>
      <c r="Q8" s="58"/>
      <c r="R8" s="58"/>
      <c r="S8" s="58"/>
      <c r="T8" s="58"/>
      <c r="U8" s="58"/>
      <c r="V8" s="59">
        <f t="shared" ref="V8:V22" si="0">SUM(D8:I8)</f>
        <v>0</v>
      </c>
      <c r="W8" s="59">
        <f t="shared" ref="W8:W22" si="1">SUM(D8:U8)</f>
        <v>0</v>
      </c>
      <c r="X8" s="75" t="str">
        <f>IF(AND(C23&gt;0,C8=W8),"Da","Nu")</f>
        <v>Nu</v>
      </c>
    </row>
    <row r="9" spans="1:24" ht="52" x14ac:dyDescent="0.35">
      <c r="A9" s="74">
        <v>3</v>
      </c>
      <c r="B9" s="76" t="s">
        <v>37</v>
      </c>
      <c r="C9" s="17">
        <f>'[1]Buget plan '!H22</f>
        <v>0</v>
      </c>
      <c r="D9" s="58"/>
      <c r="E9" s="58"/>
      <c r="F9" s="58"/>
      <c r="G9" s="58"/>
      <c r="H9" s="58" t="s">
        <v>130</v>
      </c>
      <c r="I9" s="58"/>
      <c r="J9" s="58"/>
      <c r="K9" s="58"/>
      <c r="L9" s="58"/>
      <c r="M9" s="58"/>
      <c r="N9" s="58"/>
      <c r="O9" s="58"/>
      <c r="P9" s="58"/>
      <c r="Q9" s="58"/>
      <c r="R9" s="58"/>
      <c r="S9" s="58"/>
      <c r="T9" s="58"/>
      <c r="U9" s="58"/>
      <c r="V9" s="59">
        <f t="shared" si="0"/>
        <v>0</v>
      </c>
      <c r="W9" s="59">
        <f t="shared" si="1"/>
        <v>0</v>
      </c>
      <c r="X9" s="75" t="str">
        <f>IF(AND(C23&gt;0,C9=W9),"Da","Nu")</f>
        <v>Nu</v>
      </c>
    </row>
    <row r="10" spans="1:24" ht="78" x14ac:dyDescent="0.35">
      <c r="A10" s="77">
        <v>4</v>
      </c>
      <c r="B10" s="76" t="s">
        <v>45</v>
      </c>
      <c r="C10" s="17">
        <f>'[1]Buget plan '!H27</f>
        <v>0</v>
      </c>
      <c r="D10" s="58"/>
      <c r="E10" s="58"/>
      <c r="F10" s="58"/>
      <c r="G10" s="58"/>
      <c r="H10" s="58"/>
      <c r="I10" s="58"/>
      <c r="J10" s="58"/>
      <c r="K10" s="58"/>
      <c r="L10" s="58"/>
      <c r="M10" s="58"/>
      <c r="N10" s="58"/>
      <c r="O10" s="58"/>
      <c r="P10" s="58"/>
      <c r="Q10" s="58"/>
      <c r="R10" s="58"/>
      <c r="S10" s="58"/>
      <c r="T10" s="58"/>
      <c r="U10" s="58"/>
      <c r="V10" s="59">
        <f t="shared" si="0"/>
        <v>0</v>
      </c>
      <c r="W10" s="59">
        <f t="shared" si="1"/>
        <v>0</v>
      </c>
      <c r="X10" s="75" t="str">
        <f>IF(AND(C23&gt;0,C10=W10),"Da","Nu")</f>
        <v>Nu</v>
      </c>
    </row>
    <row r="11" spans="1:24" ht="52" x14ac:dyDescent="0.35">
      <c r="A11" s="77">
        <v>5</v>
      </c>
      <c r="B11" s="76" t="s">
        <v>46</v>
      </c>
      <c r="C11" s="17">
        <f>'[1]Buget plan '!H28</f>
        <v>0</v>
      </c>
      <c r="D11" s="58"/>
      <c r="E11" s="58"/>
      <c r="F11" s="58"/>
      <c r="G11" s="58"/>
      <c r="H11" s="58"/>
      <c r="I11" s="58"/>
      <c r="J11" s="58"/>
      <c r="K11" s="58"/>
      <c r="L11" s="58"/>
      <c r="M11" s="58"/>
      <c r="N11" s="58"/>
      <c r="O11" s="58"/>
      <c r="P11" s="58"/>
      <c r="Q11" s="58"/>
      <c r="R11" s="58"/>
      <c r="S11" s="58"/>
      <c r="T11" s="58"/>
      <c r="U11" s="58"/>
      <c r="V11" s="59">
        <f t="shared" si="0"/>
        <v>0</v>
      </c>
      <c r="W11" s="59">
        <f t="shared" si="1"/>
        <v>0</v>
      </c>
      <c r="X11" s="75" t="str">
        <f>IF(AND(C23&gt;0,C11=W11),"Da","Nu")</f>
        <v>Nu</v>
      </c>
    </row>
    <row r="12" spans="1:24" ht="65" x14ac:dyDescent="0.35">
      <c r="A12" s="77">
        <v>6</v>
      </c>
      <c r="B12" s="76" t="s">
        <v>55</v>
      </c>
      <c r="C12" s="17">
        <f>'[1]Buget plan '!H33</f>
        <v>0</v>
      </c>
      <c r="D12" s="58"/>
      <c r="E12" s="58"/>
      <c r="F12" s="58"/>
      <c r="G12" s="58"/>
      <c r="H12" s="58"/>
      <c r="I12" s="58"/>
      <c r="J12" s="58"/>
      <c r="K12" s="58"/>
      <c r="L12" s="58"/>
      <c r="M12" s="58"/>
      <c r="N12" s="58"/>
      <c r="O12" s="58"/>
      <c r="P12" s="58"/>
      <c r="Q12" s="58"/>
      <c r="R12" s="58"/>
      <c r="S12" s="58"/>
      <c r="T12" s="58"/>
      <c r="U12" s="58"/>
      <c r="V12" s="59">
        <f t="shared" si="0"/>
        <v>0</v>
      </c>
      <c r="W12" s="59">
        <f t="shared" si="1"/>
        <v>0</v>
      </c>
      <c r="X12" s="75" t="str">
        <f>IF(AND(C23&gt;0,C12=W12),"Da","Nu")</f>
        <v>Nu</v>
      </c>
    </row>
    <row r="13" spans="1:24" x14ac:dyDescent="0.35">
      <c r="A13" s="77">
        <v>7</v>
      </c>
      <c r="B13" s="76" t="s">
        <v>60</v>
      </c>
      <c r="C13" s="17">
        <f>'[1]Buget plan '!H36</f>
        <v>0</v>
      </c>
      <c r="D13" s="58"/>
      <c r="E13" s="58"/>
      <c r="F13" s="58"/>
      <c r="G13" s="58"/>
      <c r="H13" s="58"/>
      <c r="I13" s="58"/>
      <c r="J13" s="58"/>
      <c r="K13" s="58"/>
      <c r="L13" s="58"/>
      <c r="M13" s="58"/>
      <c r="N13" s="58"/>
      <c r="O13" s="58"/>
      <c r="P13" s="58"/>
      <c r="Q13" s="58"/>
      <c r="R13" s="58"/>
      <c r="S13" s="58"/>
      <c r="T13" s="58"/>
      <c r="U13" s="58"/>
      <c r="V13" s="59">
        <f t="shared" si="0"/>
        <v>0</v>
      </c>
      <c r="W13" s="59">
        <f t="shared" si="1"/>
        <v>0</v>
      </c>
      <c r="X13" s="75" t="str">
        <f>IF(AND(C23&gt;0,C13=W13),"Da","Nu")</f>
        <v>Nu</v>
      </c>
    </row>
    <row r="14" spans="1:24" x14ac:dyDescent="0.35">
      <c r="A14" s="77">
        <v>8</v>
      </c>
      <c r="B14" s="76" t="s">
        <v>61</v>
      </c>
      <c r="C14" s="17">
        <f>'[1]Buget plan '!H37</f>
        <v>0</v>
      </c>
      <c r="D14" s="58"/>
      <c r="E14" s="58"/>
      <c r="F14" s="58"/>
      <c r="G14" s="58"/>
      <c r="H14" s="58"/>
      <c r="I14" s="58"/>
      <c r="J14" s="58"/>
      <c r="K14" s="58"/>
      <c r="L14" s="58"/>
      <c r="M14" s="58"/>
      <c r="N14" s="58"/>
      <c r="O14" s="58"/>
      <c r="P14" s="58"/>
      <c r="Q14" s="58"/>
      <c r="R14" s="58"/>
      <c r="S14" s="58"/>
      <c r="T14" s="58"/>
      <c r="U14" s="58"/>
      <c r="V14" s="59">
        <f t="shared" si="0"/>
        <v>0</v>
      </c>
      <c r="W14" s="59">
        <f t="shared" si="1"/>
        <v>0</v>
      </c>
      <c r="X14" s="75" t="str">
        <f>IF(AND(C23&gt;0,C14=W14),"Da","Nu")</f>
        <v>Nu</v>
      </c>
    </row>
    <row r="15" spans="1:24" ht="39" x14ac:dyDescent="0.35">
      <c r="A15" s="77">
        <v>9</v>
      </c>
      <c r="B15" s="76" t="s">
        <v>62</v>
      </c>
      <c r="C15" s="17">
        <f>'[1]Buget plan '!H38</f>
        <v>0</v>
      </c>
      <c r="D15" s="58"/>
      <c r="E15" s="58"/>
      <c r="F15" s="58"/>
      <c r="G15" s="58"/>
      <c r="H15" s="58"/>
      <c r="I15" s="58"/>
      <c r="J15" s="58"/>
      <c r="K15" s="58"/>
      <c r="L15" s="58"/>
      <c r="M15" s="58"/>
      <c r="N15" s="58"/>
      <c r="O15" s="58"/>
      <c r="P15" s="58"/>
      <c r="Q15" s="58"/>
      <c r="R15" s="58"/>
      <c r="S15" s="58"/>
      <c r="T15" s="58"/>
      <c r="U15" s="58"/>
      <c r="V15" s="59">
        <f t="shared" si="0"/>
        <v>0</v>
      </c>
      <c r="W15" s="59">
        <f t="shared" si="1"/>
        <v>0</v>
      </c>
      <c r="X15" s="75" t="str">
        <f>IF(AND(C23&gt;0,C15=W15),"Da","Nu")</f>
        <v>Nu</v>
      </c>
    </row>
    <row r="16" spans="1:24" ht="26" x14ac:dyDescent="0.35">
      <c r="A16" s="77">
        <v>10</v>
      </c>
      <c r="B16" s="76" t="s">
        <v>63</v>
      </c>
      <c r="C16" s="17">
        <f>'[1]Buget plan '!H39</f>
        <v>0</v>
      </c>
      <c r="D16" s="58"/>
      <c r="E16" s="58"/>
      <c r="F16" s="58"/>
      <c r="G16" s="58"/>
      <c r="H16" s="58"/>
      <c r="I16" s="58"/>
      <c r="J16" s="58"/>
      <c r="K16" s="58"/>
      <c r="L16" s="58"/>
      <c r="M16" s="58"/>
      <c r="N16" s="58"/>
      <c r="O16" s="58"/>
      <c r="P16" s="58"/>
      <c r="Q16" s="58"/>
      <c r="R16" s="58"/>
      <c r="S16" s="58"/>
      <c r="T16" s="58"/>
      <c r="U16" s="58"/>
      <c r="V16" s="59">
        <f t="shared" si="0"/>
        <v>0</v>
      </c>
      <c r="W16" s="59">
        <f t="shared" si="1"/>
        <v>0</v>
      </c>
      <c r="X16" s="75" t="str">
        <f>IF(AND(C23&gt;0,C16=W16),"Da","Nu")</f>
        <v>Nu</v>
      </c>
    </row>
    <row r="17" spans="1:24" ht="26" x14ac:dyDescent="0.35">
      <c r="A17" s="77">
        <v>11</v>
      </c>
      <c r="B17" s="76" t="s">
        <v>64</v>
      </c>
      <c r="C17" s="17">
        <f>'[1]Buget plan '!H40</f>
        <v>0</v>
      </c>
      <c r="D17" s="78"/>
      <c r="E17" s="78"/>
      <c r="F17" s="78"/>
      <c r="G17" s="78"/>
      <c r="H17" s="78"/>
      <c r="I17" s="78"/>
      <c r="J17" s="78"/>
      <c r="K17" s="78"/>
      <c r="L17" s="78"/>
      <c r="M17" s="78"/>
      <c r="N17" s="78"/>
      <c r="O17" s="78"/>
      <c r="P17" s="78"/>
      <c r="Q17" s="78"/>
      <c r="R17" s="78"/>
      <c r="S17" s="78"/>
      <c r="T17" s="78"/>
      <c r="U17" s="78"/>
      <c r="V17" s="59">
        <f t="shared" si="0"/>
        <v>0</v>
      </c>
      <c r="W17" s="59">
        <f t="shared" si="1"/>
        <v>0</v>
      </c>
      <c r="X17" s="75" t="str">
        <f>IF(AND(C23&gt;0,C17=W17),"Da","Nu")</f>
        <v>Nu</v>
      </c>
    </row>
    <row r="18" spans="1:24" ht="26" x14ac:dyDescent="0.35">
      <c r="A18" s="77">
        <v>12</v>
      </c>
      <c r="B18" s="76" t="s">
        <v>65</v>
      </c>
      <c r="C18" s="17">
        <f>'[1]Buget plan '!H41</f>
        <v>0</v>
      </c>
      <c r="D18" s="58"/>
      <c r="E18" s="58"/>
      <c r="F18" s="58"/>
      <c r="G18" s="58"/>
      <c r="H18" s="58"/>
      <c r="I18" s="58"/>
      <c r="J18" s="58"/>
      <c r="K18" s="58"/>
      <c r="L18" s="58"/>
      <c r="M18" s="58"/>
      <c r="N18" s="58"/>
      <c r="O18" s="58"/>
      <c r="P18" s="58"/>
      <c r="Q18" s="58"/>
      <c r="R18" s="58"/>
      <c r="S18" s="58"/>
      <c r="T18" s="58"/>
      <c r="U18" s="58"/>
      <c r="V18" s="59">
        <f t="shared" si="0"/>
        <v>0</v>
      </c>
      <c r="W18" s="59">
        <f t="shared" si="1"/>
        <v>0</v>
      </c>
      <c r="X18" s="75" t="str">
        <f>IF(AND(C23&gt;0,C18=W18),"Da","Nu")</f>
        <v>Nu</v>
      </c>
    </row>
    <row r="19" spans="1:24" ht="26" x14ac:dyDescent="0.35">
      <c r="A19" s="77">
        <v>13</v>
      </c>
      <c r="B19" s="76" t="s">
        <v>66</v>
      </c>
      <c r="C19" s="17">
        <f>'[1]Buget plan '!H42</f>
        <v>0</v>
      </c>
      <c r="D19" s="58"/>
      <c r="E19" s="58"/>
      <c r="F19" s="58"/>
      <c r="G19" s="58"/>
      <c r="H19" s="58"/>
      <c r="I19" s="58"/>
      <c r="J19" s="58"/>
      <c r="K19" s="58"/>
      <c r="L19" s="58"/>
      <c r="M19" s="58"/>
      <c r="N19" s="58"/>
      <c r="O19" s="58"/>
      <c r="P19" s="58"/>
      <c r="Q19" s="58"/>
      <c r="R19" s="58"/>
      <c r="S19" s="58"/>
      <c r="T19" s="58"/>
      <c r="U19" s="58"/>
      <c r="V19" s="59">
        <f t="shared" si="0"/>
        <v>0</v>
      </c>
      <c r="W19" s="59">
        <f t="shared" si="1"/>
        <v>0</v>
      </c>
      <c r="X19" s="75" t="str">
        <f>IF(AND(C23&gt;0,C19=W19),"Da","Nu")</f>
        <v>Nu</v>
      </c>
    </row>
    <row r="20" spans="1:24" x14ac:dyDescent="0.35">
      <c r="A20" s="77">
        <v>14</v>
      </c>
      <c r="B20" s="76" t="s">
        <v>67</v>
      </c>
      <c r="C20" s="17">
        <f>'[1]Buget plan '!H43</f>
        <v>0</v>
      </c>
      <c r="D20" s="58"/>
      <c r="E20" s="58"/>
      <c r="F20" s="58"/>
      <c r="G20" s="58"/>
      <c r="H20" s="58"/>
      <c r="I20" s="58"/>
      <c r="J20" s="58"/>
      <c r="K20" s="58"/>
      <c r="L20" s="58"/>
      <c r="M20" s="58"/>
      <c r="N20" s="58"/>
      <c r="O20" s="58"/>
      <c r="P20" s="58"/>
      <c r="Q20" s="58"/>
      <c r="R20" s="58"/>
      <c r="S20" s="58"/>
      <c r="T20" s="58"/>
      <c r="U20" s="58"/>
      <c r="V20" s="59">
        <f t="shared" si="0"/>
        <v>0</v>
      </c>
      <c r="W20" s="59">
        <f t="shared" si="1"/>
        <v>0</v>
      </c>
      <c r="X20" s="75" t="str">
        <f>IF(AND(C23&gt;0,C20=W20),"Da","Nu")</f>
        <v>Nu</v>
      </c>
    </row>
    <row r="21" spans="1:24" ht="26" x14ac:dyDescent="0.35">
      <c r="A21" s="77">
        <v>15</v>
      </c>
      <c r="B21" s="76" t="s">
        <v>68</v>
      </c>
      <c r="C21" s="17">
        <f>'[1]Buget plan '!H44</f>
        <v>0</v>
      </c>
      <c r="D21" s="1"/>
      <c r="E21" s="58"/>
      <c r="F21" s="58"/>
      <c r="G21" s="1"/>
      <c r="H21" s="58"/>
      <c r="I21" s="58"/>
      <c r="J21" s="1"/>
      <c r="K21" s="58"/>
      <c r="L21" s="58"/>
      <c r="M21" s="58"/>
      <c r="N21" s="58"/>
      <c r="O21" s="58"/>
      <c r="P21" s="58"/>
      <c r="Q21" s="58"/>
      <c r="R21" s="58"/>
      <c r="S21" s="58"/>
      <c r="T21" s="58"/>
      <c r="U21" s="58"/>
      <c r="V21" s="59">
        <f t="shared" si="0"/>
        <v>0</v>
      </c>
      <c r="W21" s="59">
        <f t="shared" si="1"/>
        <v>0</v>
      </c>
      <c r="X21" s="75" t="str">
        <f>IF(AND(C23&gt;0,C21=W21),"Da","Nu")</f>
        <v>Nu</v>
      </c>
    </row>
    <row r="22" spans="1:24" ht="26" x14ac:dyDescent="0.35">
      <c r="A22" s="77">
        <v>16</v>
      </c>
      <c r="B22" s="76" t="s">
        <v>77</v>
      </c>
      <c r="C22" s="17">
        <f>'[1]Buget plan '!H49</f>
        <v>0</v>
      </c>
      <c r="D22" s="58"/>
      <c r="E22" s="58"/>
      <c r="F22" s="58"/>
      <c r="G22" s="58"/>
      <c r="H22" s="58"/>
      <c r="I22" s="58"/>
      <c r="J22" s="58"/>
      <c r="K22" s="58"/>
      <c r="L22" s="58"/>
      <c r="M22" s="58"/>
      <c r="N22" s="58"/>
      <c r="O22" s="58"/>
      <c r="P22" s="58"/>
      <c r="Q22" s="58"/>
      <c r="R22" s="58"/>
      <c r="S22" s="58"/>
      <c r="T22" s="58"/>
      <c r="U22" s="58"/>
      <c r="V22" s="59">
        <f t="shared" si="0"/>
        <v>0</v>
      </c>
      <c r="W22" s="59">
        <f t="shared" si="1"/>
        <v>0</v>
      </c>
      <c r="X22" s="75" t="str">
        <f>IF(AND(C23&gt;0,C22=W22),"Da","Nu")</f>
        <v>Nu</v>
      </c>
    </row>
    <row r="23" spans="1:24" ht="15" customHeight="1" x14ac:dyDescent="0.35">
      <c r="A23" s="133" t="s">
        <v>78</v>
      </c>
      <c r="B23" s="134"/>
      <c r="C23" s="17">
        <f>'[1]Buget plan '!H50</f>
        <v>0</v>
      </c>
      <c r="D23" s="79">
        <f>SUM(D7:D22)</f>
        <v>0</v>
      </c>
      <c r="E23" s="79">
        <f t="shared" ref="E23:W23" si="2">SUM(E7:E22)</f>
        <v>0</v>
      </c>
      <c r="F23" s="79">
        <f t="shared" si="2"/>
        <v>0</v>
      </c>
      <c r="G23" s="79">
        <f t="shared" si="2"/>
        <v>0</v>
      </c>
      <c r="H23" s="79">
        <f>SUM(H7:H22)</f>
        <v>0</v>
      </c>
      <c r="I23" s="79">
        <f t="shared" si="2"/>
        <v>0</v>
      </c>
      <c r="J23" s="79">
        <f t="shared" si="2"/>
        <v>0</v>
      </c>
      <c r="K23" s="79">
        <f t="shared" si="2"/>
        <v>0</v>
      </c>
      <c r="L23" s="79">
        <f t="shared" si="2"/>
        <v>0</v>
      </c>
      <c r="M23" s="79">
        <f t="shared" si="2"/>
        <v>0</v>
      </c>
      <c r="N23" s="79">
        <f t="shared" si="2"/>
        <v>0</v>
      </c>
      <c r="O23" s="79">
        <f t="shared" si="2"/>
        <v>0</v>
      </c>
      <c r="P23" s="79">
        <f t="shared" si="2"/>
        <v>0</v>
      </c>
      <c r="Q23" s="79">
        <f t="shared" si="2"/>
        <v>0</v>
      </c>
      <c r="R23" s="79">
        <f t="shared" si="2"/>
        <v>0</v>
      </c>
      <c r="S23" s="79">
        <f t="shared" si="2"/>
        <v>0</v>
      </c>
      <c r="T23" s="79">
        <f t="shared" si="2"/>
        <v>0</v>
      </c>
      <c r="U23" s="79">
        <f t="shared" si="2"/>
        <v>0</v>
      </c>
      <c r="V23" s="79">
        <f t="shared" si="2"/>
        <v>0</v>
      </c>
      <c r="W23" s="79">
        <f t="shared" si="2"/>
        <v>0</v>
      </c>
      <c r="X23" s="80"/>
    </row>
    <row r="24" spans="1:24" ht="14.5" hidden="1" customHeight="1" x14ac:dyDescent="0.35">
      <c r="A24" s="36"/>
      <c r="B24" s="81" t="s">
        <v>131</v>
      </c>
      <c r="C24" s="81">
        <f>IF(Y23=0,1,0)</f>
        <v>1</v>
      </c>
      <c r="D24" s="82"/>
      <c r="E24" s="83">
        <f>D23</f>
        <v>0</v>
      </c>
      <c r="F24" s="83">
        <f>E24+E23</f>
        <v>0</v>
      </c>
      <c r="G24" s="83">
        <f>F24+F23</f>
        <v>0</v>
      </c>
      <c r="H24" s="83">
        <f t="shared" ref="H24:V24" si="3">G24+G23</f>
        <v>0</v>
      </c>
      <c r="I24" s="83">
        <f t="shared" si="3"/>
        <v>0</v>
      </c>
      <c r="J24" s="83">
        <f t="shared" si="3"/>
        <v>0</v>
      </c>
      <c r="K24" s="83">
        <f t="shared" si="3"/>
        <v>0</v>
      </c>
      <c r="L24" s="83">
        <f t="shared" si="3"/>
        <v>0</v>
      </c>
      <c r="M24" s="83">
        <f t="shared" si="3"/>
        <v>0</v>
      </c>
      <c r="N24" s="83">
        <f t="shared" si="3"/>
        <v>0</v>
      </c>
      <c r="O24" s="83">
        <f t="shared" si="3"/>
        <v>0</v>
      </c>
      <c r="P24" s="83">
        <f t="shared" si="3"/>
        <v>0</v>
      </c>
      <c r="Q24" s="83">
        <f t="shared" si="3"/>
        <v>0</v>
      </c>
      <c r="R24" s="83">
        <f t="shared" si="3"/>
        <v>0</v>
      </c>
      <c r="S24" s="83">
        <f>R24+R23</f>
        <v>0</v>
      </c>
      <c r="T24" s="83">
        <f t="shared" si="3"/>
        <v>0</v>
      </c>
      <c r="U24" s="83">
        <f t="shared" si="3"/>
        <v>0</v>
      </c>
      <c r="V24" s="83">
        <f t="shared" si="3"/>
        <v>0</v>
      </c>
      <c r="W24" s="82"/>
      <c r="X24" s="68"/>
    </row>
    <row r="25" spans="1:24" ht="14.5" hidden="1" customHeight="1" x14ac:dyDescent="0.35">
      <c r="A25" s="36"/>
      <c r="B25" s="84" t="s">
        <v>132</v>
      </c>
      <c r="C25" s="81">
        <f>IF(C35&gt;0,1,0)</f>
        <v>0</v>
      </c>
      <c r="D25" s="82"/>
      <c r="E25" s="82" t="e">
        <f>IF(E24&gt;=C29*0.75,1,0)</f>
        <v>#VALUE!</v>
      </c>
      <c r="F25" s="82" t="e">
        <f>IF(F24&gt;=C29*0.75,1,0)</f>
        <v>#VALUE!</v>
      </c>
      <c r="G25" s="82" t="e">
        <f>IF(G24&gt;=C29*0.75,1,0)</f>
        <v>#VALUE!</v>
      </c>
      <c r="H25" s="82" t="e">
        <f>IF(H24&gt;=C29*0.75,1,0)</f>
        <v>#VALUE!</v>
      </c>
      <c r="I25" s="82" t="e">
        <f>IF(I24&gt;=C29*0.75,1,0)</f>
        <v>#VALUE!</v>
      </c>
      <c r="J25" s="82" t="e">
        <f>IF(J24&gt;=C29*0.75,1,0)</f>
        <v>#VALUE!</v>
      </c>
      <c r="K25" s="82" t="e">
        <f>IF(K24&gt;=C29*0.75,1,0)</f>
        <v>#VALUE!</v>
      </c>
      <c r="L25" s="82" t="e">
        <f>IF(L24&gt;=C29*0.75,1,0)</f>
        <v>#VALUE!</v>
      </c>
      <c r="M25" s="82" t="e">
        <f>IF(M24&gt;=C29*0.75,1,0)</f>
        <v>#VALUE!</v>
      </c>
      <c r="N25" s="82" t="e">
        <f>IF(N24&gt;=C29*0.75,1,0)</f>
        <v>#VALUE!</v>
      </c>
      <c r="O25" s="82" t="e">
        <f>IF(O24&gt;=C29*0.75,1,0)</f>
        <v>#VALUE!</v>
      </c>
      <c r="P25" s="82" t="e">
        <f>IF(P24&gt;=C29*0.75,1,0)</f>
        <v>#VALUE!</v>
      </c>
      <c r="Q25" s="82" t="e">
        <f>IF(Q24&gt;=C29*0.75,1,0)</f>
        <v>#VALUE!</v>
      </c>
      <c r="R25" s="82" t="e">
        <f>IF(R24&gt;=C29*0.75,1,0)</f>
        <v>#VALUE!</v>
      </c>
      <c r="S25" s="82" t="e">
        <f>IF(S24&gt;=C29*0.75,1,0)</f>
        <v>#VALUE!</v>
      </c>
      <c r="T25" s="82" t="e">
        <f>IF(T24&gt;=C29*0.75,1,0)</f>
        <v>#VALUE!</v>
      </c>
      <c r="U25" s="82" t="e">
        <f>IF(U24&gt;=C29*0.75,1,0)</f>
        <v>#VALUE!</v>
      </c>
      <c r="V25" s="82" t="e">
        <f>IF(V24&gt;=C29*0.75,1,0)</f>
        <v>#VALUE!</v>
      </c>
      <c r="W25" s="82" t="e">
        <f>SUM(E25:V25)</f>
        <v>#VALUE!</v>
      </c>
      <c r="X25" s="68"/>
    </row>
    <row r="26" spans="1:24" ht="14.5" hidden="1" customHeight="1" x14ac:dyDescent="0.35">
      <c r="A26" s="36"/>
      <c r="B26" s="84" t="s">
        <v>133</v>
      </c>
      <c r="C26" s="81">
        <f>SUM(C24:C25)</f>
        <v>1</v>
      </c>
      <c r="D26" s="82"/>
      <c r="E26" s="82"/>
      <c r="F26" s="82"/>
      <c r="G26" s="82"/>
      <c r="H26" s="82"/>
      <c r="I26" s="82"/>
      <c r="J26" s="82"/>
      <c r="K26" s="82"/>
      <c r="L26" s="82"/>
      <c r="M26" s="82"/>
      <c r="N26" s="82"/>
      <c r="O26" s="82"/>
      <c r="P26" s="82"/>
      <c r="Q26" s="82"/>
      <c r="R26" s="82"/>
      <c r="S26" s="82"/>
      <c r="T26" s="82"/>
      <c r="U26" s="82"/>
      <c r="V26" s="82"/>
      <c r="W26" s="82" t="e">
        <f>18-W25+1</f>
        <v>#VALUE!</v>
      </c>
      <c r="X26" s="68"/>
    </row>
    <row r="27" spans="1:24" ht="14.5" hidden="1" customHeight="1" x14ac:dyDescent="0.35">
      <c r="A27" s="1"/>
      <c r="B27" s="82"/>
      <c r="C27" s="82"/>
      <c r="D27" s="82"/>
      <c r="E27" s="82"/>
      <c r="F27" s="82"/>
      <c r="G27" s="82"/>
      <c r="H27" s="82"/>
      <c r="I27" s="82"/>
      <c r="J27" s="82"/>
      <c r="K27" s="82"/>
      <c r="L27" s="82"/>
      <c r="M27" s="82"/>
      <c r="N27" s="82"/>
      <c r="O27" s="82"/>
      <c r="P27" s="82"/>
      <c r="Q27" s="82"/>
      <c r="R27" s="82"/>
      <c r="S27" s="82"/>
      <c r="T27" s="82"/>
      <c r="U27" s="82"/>
      <c r="V27" s="82"/>
      <c r="W27" s="82"/>
      <c r="X27" s="68"/>
    </row>
    <row r="28" spans="1:24" ht="14.5" hidden="1" customHeight="1" x14ac:dyDescent="0.35">
      <c r="A28" s="1"/>
      <c r="B28" s="82"/>
      <c r="C28" s="82"/>
      <c r="D28" s="82"/>
      <c r="E28" s="82"/>
      <c r="F28" s="82"/>
      <c r="G28" s="82"/>
      <c r="H28" s="82"/>
      <c r="I28" s="82"/>
      <c r="J28" s="82"/>
      <c r="K28" s="82"/>
      <c r="L28" s="82"/>
      <c r="M28" s="82"/>
      <c r="N28" s="82"/>
      <c r="O28" s="82"/>
      <c r="P28" s="82"/>
      <c r="Q28" s="82"/>
      <c r="R28" s="82"/>
      <c r="S28" s="82"/>
      <c r="T28" s="82"/>
      <c r="U28" s="82"/>
      <c r="V28" s="82"/>
      <c r="W28" s="82"/>
      <c r="X28" s="68"/>
    </row>
    <row r="29" spans="1:24" ht="14.5" hidden="1" customHeight="1" x14ac:dyDescent="0.35">
      <c r="A29" s="85"/>
      <c r="B29" s="85" t="s">
        <v>134</v>
      </c>
      <c r="C29" s="86" t="str">
        <f>(IF(C35=0,"0.00",IF(C34/C35&gt;=0.5,C35*0.8,C35*0.5)))</f>
        <v>0.00</v>
      </c>
      <c r="D29" s="87"/>
      <c r="E29" s="87"/>
      <c r="F29" s="87"/>
      <c r="G29" s="87"/>
      <c r="H29" s="87"/>
      <c r="I29" s="87"/>
      <c r="J29" s="87"/>
      <c r="K29" s="87"/>
      <c r="L29" s="87"/>
      <c r="M29" s="87"/>
      <c r="N29" s="87"/>
      <c r="O29" s="87"/>
      <c r="P29" s="87"/>
      <c r="Q29" s="87"/>
      <c r="R29" s="87"/>
      <c r="S29" s="87"/>
      <c r="T29" s="87"/>
      <c r="U29" s="87"/>
      <c r="V29" s="87"/>
      <c r="W29" s="87"/>
      <c r="X29" s="88"/>
    </row>
    <row r="30" spans="1:24" ht="14.5" hidden="1" customHeight="1" x14ac:dyDescent="0.35">
      <c r="A30" s="85"/>
      <c r="B30" s="85" t="s">
        <v>135</v>
      </c>
      <c r="C30" s="89" t="e">
        <f>C35-C29</f>
        <v>#VALUE!</v>
      </c>
      <c r="D30" s="87"/>
      <c r="E30" s="87"/>
      <c r="F30" s="87"/>
      <c r="G30" s="87"/>
      <c r="H30" s="87"/>
      <c r="I30" s="87"/>
      <c r="J30" s="87"/>
      <c r="K30" s="87"/>
      <c r="L30" s="87"/>
      <c r="M30" s="87"/>
      <c r="N30" s="87"/>
      <c r="O30" s="87"/>
      <c r="P30" s="87"/>
      <c r="Q30" s="87"/>
      <c r="R30" s="87"/>
      <c r="S30" s="87"/>
      <c r="T30" s="87"/>
      <c r="U30" s="87"/>
      <c r="V30" s="87"/>
      <c r="W30" s="87"/>
      <c r="X30" s="88"/>
    </row>
    <row r="31" spans="1:24" ht="14.5" hidden="1" customHeight="1" x14ac:dyDescent="0.35">
      <c r="A31" s="90"/>
      <c r="B31" s="91"/>
      <c r="C31" s="91"/>
      <c r="D31" s="91"/>
      <c r="E31" s="91"/>
      <c r="F31" s="91"/>
      <c r="G31" s="91"/>
      <c r="H31" s="91"/>
      <c r="I31" s="91"/>
      <c r="J31" s="91"/>
      <c r="K31" s="91"/>
      <c r="L31" s="91"/>
      <c r="M31" s="91"/>
      <c r="N31" s="91"/>
      <c r="O31" s="91"/>
      <c r="P31" s="91"/>
      <c r="Q31" s="91"/>
      <c r="R31" s="91"/>
      <c r="S31" s="91"/>
      <c r="T31" s="91"/>
      <c r="U31" s="91"/>
      <c r="V31" s="91"/>
      <c r="W31" s="91"/>
      <c r="X31" s="92"/>
    </row>
    <row r="32" spans="1:24" x14ac:dyDescent="0.35">
      <c r="A32" s="93"/>
      <c r="B32" s="93"/>
      <c r="C32" s="93"/>
      <c r="D32" s="93"/>
      <c r="E32" s="93"/>
      <c r="F32" s="93"/>
      <c r="G32" s="93"/>
      <c r="H32" s="93"/>
      <c r="I32" s="93"/>
      <c r="J32" s="93"/>
      <c r="K32" s="93"/>
      <c r="L32" s="93"/>
      <c r="M32" s="93"/>
      <c r="N32" s="93"/>
      <c r="O32" s="93"/>
      <c r="P32" s="93"/>
      <c r="Q32" s="93"/>
      <c r="R32" s="93"/>
      <c r="S32" s="93"/>
      <c r="T32" s="93"/>
      <c r="U32" s="93"/>
      <c r="V32" s="93"/>
      <c r="W32" s="93"/>
      <c r="X32" s="88"/>
    </row>
    <row r="33" spans="1:24" ht="26" x14ac:dyDescent="0.35">
      <c r="A33" s="94">
        <v>1</v>
      </c>
      <c r="B33" s="95" t="s">
        <v>136</v>
      </c>
      <c r="C33" s="96" t="str">
        <f>IF(AND(C24=1, C35&gt;0), "Da","Nu")</f>
        <v>Nu</v>
      </c>
      <c r="D33" s="93"/>
      <c r="E33" s="93"/>
      <c r="F33" s="93"/>
      <c r="G33" s="93"/>
      <c r="H33" s="93"/>
      <c r="I33" s="93"/>
      <c r="J33" s="93"/>
      <c r="K33" s="93"/>
      <c r="L33" s="93"/>
      <c r="M33" s="93"/>
      <c r="N33" s="93"/>
      <c r="O33" s="93"/>
      <c r="P33" s="93"/>
      <c r="Q33" s="93"/>
      <c r="R33" s="93"/>
      <c r="S33" s="93"/>
      <c r="T33" s="93"/>
      <c r="U33" s="93"/>
      <c r="V33" s="93"/>
      <c r="W33" s="93"/>
      <c r="X33" s="88"/>
    </row>
    <row r="34" spans="1:24" x14ac:dyDescent="0.35">
      <c r="A34" s="97">
        <v>2</v>
      </c>
      <c r="B34" s="94" t="s">
        <v>137</v>
      </c>
      <c r="C34" s="98">
        <f>$W$28</f>
        <v>0</v>
      </c>
      <c r="D34" s="93"/>
      <c r="E34" s="93"/>
      <c r="F34" s="93"/>
      <c r="G34" s="93"/>
      <c r="H34" s="93"/>
      <c r="I34" s="93"/>
      <c r="J34" s="93"/>
      <c r="K34" s="93"/>
      <c r="L34" s="93"/>
      <c r="M34" s="93"/>
      <c r="N34" s="93"/>
      <c r="O34" s="93"/>
      <c r="P34" s="93"/>
      <c r="Q34" s="93"/>
      <c r="R34" s="93"/>
      <c r="S34" s="93"/>
      <c r="T34" s="93"/>
      <c r="U34" s="93"/>
      <c r="V34" s="93"/>
      <c r="W34" s="93"/>
      <c r="X34" s="88"/>
    </row>
    <row r="35" spans="1:24" x14ac:dyDescent="0.35">
      <c r="A35" s="97">
        <v>3</v>
      </c>
      <c r="B35" s="94" t="s">
        <v>138</v>
      </c>
      <c r="C35" s="98">
        <f>'[1]Buget plan '!$D$63</f>
        <v>0</v>
      </c>
      <c r="D35" s="1"/>
      <c r="E35" s="1"/>
      <c r="F35" s="1"/>
      <c r="G35" s="1"/>
      <c r="H35" s="1"/>
      <c r="I35" s="1"/>
      <c r="J35" s="1"/>
      <c r="K35" s="1"/>
      <c r="L35" s="1"/>
      <c r="M35" s="1"/>
      <c r="N35" s="1"/>
      <c r="O35" s="1"/>
      <c r="P35" s="1"/>
      <c r="Q35" s="1"/>
      <c r="R35" s="1"/>
      <c r="S35" s="1"/>
      <c r="T35" s="1"/>
      <c r="U35" s="1"/>
      <c r="V35" s="1"/>
      <c r="W35" s="1"/>
      <c r="X35" s="68"/>
    </row>
    <row r="36" spans="1:24" x14ac:dyDescent="0.35">
      <c r="A36" s="94">
        <v>4</v>
      </c>
      <c r="B36" s="94" t="s">
        <v>134</v>
      </c>
      <c r="C36" s="99" t="str">
        <f>(IF(C26&lt;2,"Date incomplete",IF(C34/C35&gt;=0.5,C35*0.8,C35*0.5)))</f>
        <v>Date incomplete</v>
      </c>
      <c r="D36" s="1"/>
      <c r="E36" s="1"/>
      <c r="F36" s="1"/>
      <c r="G36" s="1"/>
      <c r="H36" s="1"/>
      <c r="I36" s="1"/>
      <c r="J36" s="1"/>
      <c r="K36" s="100"/>
      <c r="L36" s="1"/>
      <c r="M36" s="1"/>
      <c r="N36" s="1"/>
      <c r="O36" s="1"/>
      <c r="P36" s="1"/>
      <c r="Q36" s="1"/>
      <c r="R36" s="1"/>
      <c r="S36" s="1"/>
      <c r="T36" s="1"/>
      <c r="U36" s="1"/>
      <c r="V36" s="1"/>
      <c r="W36" s="1"/>
      <c r="X36" s="68"/>
    </row>
    <row r="37" spans="1:24" x14ac:dyDescent="0.35">
      <c r="A37" s="94">
        <v>5</v>
      </c>
      <c r="B37" s="94" t="s">
        <v>135</v>
      </c>
      <c r="C37" s="101" t="str">
        <f>(IF(C26&lt;2,"Date incomplete",C35-C36))</f>
        <v>Date incomplete</v>
      </c>
      <c r="D37" s="1"/>
      <c r="E37" s="1"/>
      <c r="F37" s="1"/>
      <c r="G37" s="1"/>
      <c r="H37" s="1"/>
      <c r="I37" s="1"/>
      <c r="J37" s="1"/>
      <c r="K37" s="1"/>
      <c r="L37" s="1"/>
      <c r="M37" s="1"/>
      <c r="N37" s="1"/>
      <c r="O37" s="1"/>
      <c r="P37" s="1"/>
      <c r="Q37" s="1"/>
      <c r="R37" s="1"/>
      <c r="S37" s="1"/>
      <c r="T37" s="1"/>
      <c r="U37" s="1"/>
      <c r="V37" s="1"/>
      <c r="W37" s="1"/>
      <c r="X37" s="68"/>
    </row>
  </sheetData>
  <mergeCells count="3">
    <mergeCell ref="A5:C5"/>
    <mergeCell ref="A23:B23"/>
    <mergeCell ref="A4:X4"/>
  </mergeCells>
  <pageMargins left="0.31496062992125984" right="0.31496062992125984" top="1.9685039370078741" bottom="0.74803149606299213" header="0.31496062992125984" footer="0.31496062992125984"/>
  <pageSetup paperSize="8" orientation="landscape" r:id="rId1"/>
  <headerFooter>
    <oddHeader>&amp;C&amp;G
&amp;"-,Bold"&amp;16ASUM - Antreprenorul social urban modern - 312207</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633CB-E2E9-4E2F-90F9-558773B2C7E9}">
  <dimension ref="B1:O24"/>
  <sheetViews>
    <sheetView view="pageLayout" zoomScaleNormal="100" workbookViewId="0">
      <selection activeCell="C3" sqref="C3:M3"/>
    </sheetView>
  </sheetViews>
  <sheetFormatPr defaultRowHeight="14.5" x14ac:dyDescent="0.35"/>
  <cols>
    <col min="1" max="1" width="7.453125" customWidth="1"/>
    <col min="2" max="2" width="17.36328125" customWidth="1"/>
    <col min="3" max="5" width="10.81640625" customWidth="1"/>
    <col min="6" max="6" width="14" customWidth="1"/>
    <col min="7" max="14" width="10.81640625" customWidth="1"/>
    <col min="15" max="15" width="16.453125" customWidth="1"/>
  </cols>
  <sheetData>
    <row r="1" spans="2:15" x14ac:dyDescent="0.35">
      <c r="O1" s="103" t="s">
        <v>86</v>
      </c>
    </row>
    <row r="3" spans="2:15" ht="18.5" x14ac:dyDescent="0.35">
      <c r="C3" s="108" t="s">
        <v>140</v>
      </c>
      <c r="D3" s="108"/>
      <c r="E3" s="108"/>
      <c r="F3" s="108"/>
      <c r="G3" s="108"/>
      <c r="H3" s="108"/>
      <c r="I3" s="108"/>
      <c r="J3" s="108"/>
      <c r="K3" s="108"/>
      <c r="L3" s="108"/>
      <c r="M3" s="108"/>
    </row>
    <row r="5" spans="2:15" x14ac:dyDescent="0.35">
      <c r="B5" s="138" t="s">
        <v>141</v>
      </c>
      <c r="C5" s="139"/>
      <c r="D5" s="139"/>
      <c r="E5" s="62">
        <f>'[1]Buget plan '!$D$61</f>
        <v>0</v>
      </c>
      <c r="F5" s="1"/>
      <c r="G5" s="1"/>
      <c r="H5" s="1"/>
      <c r="I5" s="1"/>
      <c r="J5" s="1"/>
      <c r="K5" s="1"/>
      <c r="L5" s="1"/>
      <c r="M5" s="1"/>
      <c r="N5" s="1"/>
      <c r="O5" s="1"/>
    </row>
    <row r="6" spans="2:15" x14ac:dyDescent="0.35">
      <c r="B6" s="1"/>
      <c r="C6" s="1"/>
      <c r="D6" s="1"/>
      <c r="E6" s="1"/>
      <c r="F6" s="1"/>
      <c r="G6" s="1"/>
      <c r="H6" s="1"/>
      <c r="I6" s="1"/>
      <c r="J6" s="1"/>
      <c r="K6" s="1"/>
      <c r="L6" s="1"/>
      <c r="M6" s="1"/>
      <c r="N6" s="1"/>
      <c r="O6" s="1"/>
    </row>
    <row r="7" spans="2:15" ht="26" x14ac:dyDescent="0.35">
      <c r="B7" s="1"/>
      <c r="C7" s="104" t="s">
        <v>110</v>
      </c>
      <c r="D7" s="104" t="s">
        <v>111</v>
      </c>
      <c r="E7" s="104" t="s">
        <v>112</v>
      </c>
      <c r="F7" s="104" t="s">
        <v>113</v>
      </c>
      <c r="G7" s="104" t="s">
        <v>114</v>
      </c>
      <c r="H7" s="104" t="s">
        <v>115</v>
      </c>
      <c r="I7" s="104" t="s">
        <v>116</v>
      </c>
      <c r="J7" s="104" t="s">
        <v>117</v>
      </c>
      <c r="K7" s="104" t="s">
        <v>118</v>
      </c>
      <c r="L7" s="104" t="s">
        <v>119</v>
      </c>
      <c r="M7" s="104" t="s">
        <v>120</v>
      </c>
      <c r="N7" s="104" t="s">
        <v>121</v>
      </c>
      <c r="O7" s="72" t="s">
        <v>142</v>
      </c>
    </row>
    <row r="8" spans="2:15" x14ac:dyDescent="0.35">
      <c r="B8" s="105" t="s">
        <v>143</v>
      </c>
      <c r="C8" s="58"/>
      <c r="D8" s="58"/>
      <c r="E8" s="58"/>
      <c r="F8" s="58"/>
      <c r="G8" s="58"/>
      <c r="H8" s="58"/>
      <c r="I8" s="58"/>
      <c r="J8" s="58"/>
      <c r="K8" s="58"/>
      <c r="L8" s="58"/>
      <c r="M8" s="58"/>
      <c r="N8" s="58"/>
      <c r="O8" s="59">
        <f>SUM(C8:N8)</f>
        <v>0</v>
      </c>
    </row>
    <row r="9" spans="2:15" x14ac:dyDescent="0.35">
      <c r="B9" s="82"/>
      <c r="C9" s="83"/>
      <c r="D9" s="83"/>
      <c r="E9" s="83"/>
      <c r="F9" s="83"/>
      <c r="G9" s="83"/>
      <c r="H9" s="83"/>
      <c r="I9" s="83"/>
      <c r="J9" s="83"/>
      <c r="K9" s="83"/>
      <c r="L9" s="83"/>
      <c r="M9" s="83"/>
      <c r="N9" s="83"/>
      <c r="O9" s="83">
        <f>'[1]Buget plan '!$D$61</f>
        <v>0</v>
      </c>
    </row>
    <row r="10" spans="2:15" hidden="1" x14ac:dyDescent="0.35">
      <c r="B10" s="82" t="s">
        <v>144</v>
      </c>
      <c r="C10" s="83"/>
      <c r="D10" s="83">
        <f>C8</f>
        <v>0</v>
      </c>
      <c r="E10" s="83">
        <f>SUM(C8:D8)</f>
        <v>0</v>
      </c>
      <c r="F10" s="83">
        <f>SUM(C8:E8)</f>
        <v>0</v>
      </c>
      <c r="G10" s="83">
        <f>SUM(C8:F8)</f>
        <v>0</v>
      </c>
      <c r="H10" s="83">
        <f>SUM(C8:G8)</f>
        <v>0</v>
      </c>
      <c r="I10" s="83">
        <f>SUM(C8:H8)</f>
        <v>0</v>
      </c>
      <c r="J10" s="83">
        <f>SUM(C8:I8)</f>
        <v>0</v>
      </c>
      <c r="K10" s="83">
        <f>SUM(C8:J8)</f>
        <v>0</v>
      </c>
      <c r="L10" s="83">
        <f>SUM(C8:K8)</f>
        <v>0</v>
      </c>
      <c r="M10" s="83">
        <f>SUM(C8:L8)</f>
        <v>0</v>
      </c>
      <c r="N10" s="83">
        <f>SUM(C8:M8)</f>
        <v>0</v>
      </c>
      <c r="O10" s="83">
        <f>SUM(C8:N8)</f>
        <v>0</v>
      </c>
    </row>
    <row r="11" spans="2:15" hidden="1" x14ac:dyDescent="0.35">
      <c r="B11" s="82"/>
      <c r="C11" s="82"/>
      <c r="D11" s="82">
        <f>IF(D10=O9,1,0)</f>
        <v>1</v>
      </c>
      <c r="E11" s="82">
        <f>IF(E10=O9,1,0)</f>
        <v>1</v>
      </c>
      <c r="F11" s="82">
        <f>IF(F10=O9,1,0)</f>
        <v>1</v>
      </c>
      <c r="G11" s="82">
        <f>IF(G10=O9,1,0)</f>
        <v>1</v>
      </c>
      <c r="H11" s="82">
        <f>IF(H10=O9,1,0)</f>
        <v>1</v>
      </c>
      <c r="I11" s="82">
        <f>IF(I10=O9,1,0)</f>
        <v>1</v>
      </c>
      <c r="J11" s="82">
        <f>IF(J10=O9,1,0)</f>
        <v>1</v>
      </c>
      <c r="K11" s="82">
        <f>IF(K10=O9,1,0)</f>
        <v>1</v>
      </c>
      <c r="L11" s="82">
        <f>IF(L10=O9,1,0)</f>
        <v>1</v>
      </c>
      <c r="M11" s="82">
        <f>IF(M10=O9,1,0)</f>
        <v>1</v>
      </c>
      <c r="N11" s="82">
        <f>IF(N10=O9,1,0)</f>
        <v>1</v>
      </c>
      <c r="O11" s="82">
        <f>IF(O10=O9,1,0)</f>
        <v>1</v>
      </c>
    </row>
    <row r="12" spans="2:15" hidden="1" x14ac:dyDescent="0.35">
      <c r="B12" s="82"/>
      <c r="C12" s="82"/>
      <c r="D12" s="82"/>
      <c r="E12" s="82"/>
      <c r="F12" s="82"/>
      <c r="G12" s="82"/>
      <c r="H12" s="82"/>
      <c r="I12" s="82"/>
      <c r="J12" s="82"/>
      <c r="K12" s="82"/>
      <c r="L12" s="82"/>
      <c r="M12" s="82"/>
      <c r="N12" s="82"/>
      <c r="O12" s="82">
        <f>SUM(D11:O11)</f>
        <v>12</v>
      </c>
    </row>
    <row r="13" spans="2:15" hidden="1" x14ac:dyDescent="0.35">
      <c r="B13" s="82"/>
      <c r="C13" s="82"/>
      <c r="D13" s="82"/>
      <c r="E13" s="82"/>
      <c r="F13" s="82"/>
      <c r="G13" s="82"/>
      <c r="H13" s="82"/>
      <c r="I13" s="82" t="s">
        <v>131</v>
      </c>
      <c r="J13" s="82" t="str">
        <f>'[1]Executie bugetara'!$D$38</f>
        <v>Nu</v>
      </c>
      <c r="K13" s="82">
        <f>IF(J13="Nu",0,1)</f>
        <v>0</v>
      </c>
      <c r="L13" s="82"/>
      <c r="M13" s="82"/>
      <c r="N13" s="82" t="s">
        <v>145</v>
      </c>
      <c r="O13" s="82">
        <f>12-O12+1</f>
        <v>1</v>
      </c>
    </row>
    <row r="14" spans="2:15" hidden="1" x14ac:dyDescent="0.35">
      <c r="B14" s="82"/>
      <c r="C14" s="82"/>
      <c r="D14" s="82"/>
      <c r="E14" s="82"/>
      <c r="F14" s="82"/>
      <c r="G14" s="82"/>
      <c r="H14" s="82"/>
      <c r="I14" s="82" t="s">
        <v>146</v>
      </c>
      <c r="J14" s="83">
        <f>'[1]Buget plan '!$D$62</f>
        <v>0</v>
      </c>
      <c r="K14" s="82">
        <f>IF(J14=0,0,1)</f>
        <v>0</v>
      </c>
      <c r="L14" s="82"/>
      <c r="M14" s="82"/>
      <c r="N14" s="82" t="s">
        <v>147</v>
      </c>
      <c r="O14" s="82">
        <f>IF(O9=O8,1,0)</f>
        <v>1</v>
      </c>
    </row>
    <row r="15" spans="2:15" hidden="1" x14ac:dyDescent="0.35">
      <c r="B15" s="82"/>
      <c r="C15" s="82"/>
      <c r="D15" s="82"/>
      <c r="E15" s="82"/>
      <c r="F15" s="82"/>
      <c r="G15" s="82"/>
      <c r="H15" s="82"/>
      <c r="I15" s="82" t="s">
        <v>148</v>
      </c>
      <c r="J15" s="82"/>
      <c r="K15" s="82">
        <f>SUM(K13:K14)</f>
        <v>0</v>
      </c>
      <c r="L15" s="82"/>
      <c r="M15" s="82"/>
      <c r="N15" s="82" t="s">
        <v>149</v>
      </c>
      <c r="O15" s="82">
        <f>IF(O9=0,0,1)</f>
        <v>0</v>
      </c>
    </row>
    <row r="16" spans="2:15" hidden="1" x14ac:dyDescent="0.35">
      <c r="B16" s="82"/>
      <c r="C16" s="82"/>
      <c r="D16" s="82"/>
      <c r="E16" s="82"/>
      <c r="F16" s="82"/>
      <c r="G16" s="82"/>
      <c r="H16" s="82"/>
      <c r="I16" s="82"/>
      <c r="J16" s="82"/>
      <c r="K16" s="82"/>
      <c r="L16" s="82"/>
      <c r="M16" s="82"/>
      <c r="N16" s="82" t="s">
        <v>148</v>
      </c>
      <c r="O16" s="82">
        <f>O14+O15</f>
        <v>1</v>
      </c>
    </row>
    <row r="17" spans="2:15" hidden="1" x14ac:dyDescent="0.35">
      <c r="B17" s="106"/>
      <c r="C17" s="106" t="str">
        <f>IF(F24=1,"TRANSA 2"," ")</f>
        <v xml:space="preserve"> </v>
      </c>
      <c r="D17" s="106" t="str">
        <f>IF(F24=2,"TRANSA 2"," ")</f>
        <v xml:space="preserve"> </v>
      </c>
      <c r="E17" s="106" t="str">
        <f>IF(F24=3,"TRANSA 2"," ")</f>
        <v xml:space="preserve"> </v>
      </c>
      <c r="F17" s="106" t="str">
        <f>IF(F24=4,"TRANSA 2"," ")</f>
        <v xml:space="preserve"> </v>
      </c>
      <c r="G17" s="106" t="str">
        <f>IF(F24=5,"TRANSA 2"," ")</f>
        <v xml:space="preserve"> </v>
      </c>
      <c r="H17" s="106" t="str">
        <f>IF(F24=6,"TRANSA 2"," ")</f>
        <v xml:space="preserve"> </v>
      </c>
      <c r="I17" s="106" t="str">
        <f>IF(F24=7,"TRANSA 2"," ")</f>
        <v xml:space="preserve"> </v>
      </c>
      <c r="J17" s="106" t="str">
        <f>IF(F24=8,"TRANSA 2"," ")</f>
        <v xml:space="preserve"> </v>
      </c>
      <c r="K17" s="106" t="str">
        <f>IF(F24=9,"TRANSA 2"," ")</f>
        <v xml:space="preserve"> </v>
      </c>
      <c r="L17" s="106" t="str">
        <f>IF(F24=10,"TRANSA 2"," ")</f>
        <v xml:space="preserve"> </v>
      </c>
      <c r="M17" s="106" t="str">
        <f>IF(F24=11,"TRANSA 2"," ")</f>
        <v xml:space="preserve"> </v>
      </c>
      <c r="N17" s="106" t="str">
        <f>IF(F24=12,"TRANSA 2"," ")</f>
        <v xml:space="preserve"> </v>
      </c>
      <c r="O17" s="106"/>
    </row>
    <row r="18" spans="2:15" x14ac:dyDescent="0.35">
      <c r="B18" s="1"/>
      <c r="C18" s="1"/>
      <c r="D18" s="1"/>
      <c r="E18" s="1"/>
      <c r="F18" s="1"/>
      <c r="G18" s="1"/>
      <c r="H18" s="1"/>
      <c r="I18" s="1"/>
      <c r="J18" s="1"/>
      <c r="K18" s="1"/>
      <c r="L18" s="1"/>
      <c r="M18" s="1"/>
      <c r="N18" s="1"/>
      <c r="O18" s="1"/>
    </row>
    <row r="19" spans="2:15" x14ac:dyDescent="0.35">
      <c r="B19" s="122" t="s">
        <v>150</v>
      </c>
      <c r="C19" s="122"/>
      <c r="D19" s="122"/>
      <c r="E19" s="122"/>
      <c r="F19" s="122"/>
      <c r="G19" s="1"/>
      <c r="H19" s="1"/>
      <c r="I19" s="1"/>
      <c r="J19" s="1"/>
      <c r="K19" s="1"/>
      <c r="L19" s="1"/>
      <c r="M19" s="1"/>
      <c r="N19" s="1"/>
      <c r="O19" s="1"/>
    </row>
    <row r="20" spans="2:15" x14ac:dyDescent="0.35">
      <c r="B20" s="135" t="s">
        <v>151</v>
      </c>
      <c r="C20" s="136"/>
      <c r="D20" s="136"/>
      <c r="E20" s="137"/>
      <c r="F20" s="75" t="str">
        <f>IF(O16=2,"Da","Date incomplete")</f>
        <v>Date incomplete</v>
      </c>
      <c r="G20" s="1"/>
      <c r="H20" s="1"/>
      <c r="I20" s="1"/>
      <c r="J20" s="1"/>
      <c r="K20" s="1"/>
      <c r="L20" s="1"/>
      <c r="M20" s="1"/>
      <c r="N20" s="1"/>
      <c r="O20" s="1"/>
    </row>
    <row r="21" spans="2:15" x14ac:dyDescent="0.35">
      <c r="B21" s="135" t="s">
        <v>152</v>
      </c>
      <c r="C21" s="136"/>
      <c r="D21" s="136"/>
      <c r="E21" s="137"/>
      <c r="F21" s="75" t="str">
        <f>IF(O16=2, $O$19, "Date incomplete")</f>
        <v>Date incomplete</v>
      </c>
      <c r="G21" s="1"/>
      <c r="H21" s="1"/>
      <c r="I21" s="1"/>
      <c r="J21" s="1"/>
      <c r="K21" s="1"/>
      <c r="L21" s="1"/>
      <c r="M21" s="1"/>
      <c r="N21" s="1"/>
      <c r="O21" s="1"/>
    </row>
    <row r="22" spans="2:15" x14ac:dyDescent="0.35">
      <c r="B22" s="135" t="s">
        <v>153</v>
      </c>
      <c r="C22" s="136"/>
      <c r="D22" s="136"/>
      <c r="E22" s="137"/>
      <c r="F22" s="75" t="str">
        <f>IF(K15=2, '[1]Executie bugetara'!$X$31, "Date incomplete")</f>
        <v>Date incomplete</v>
      </c>
      <c r="G22" s="1"/>
      <c r="H22" s="1"/>
      <c r="I22" s="1"/>
      <c r="J22" s="1"/>
      <c r="K22" s="1"/>
      <c r="L22" s="1"/>
      <c r="M22" s="1"/>
      <c r="N22" s="1"/>
      <c r="O22" s="1"/>
    </row>
    <row r="23" spans="2:15" x14ac:dyDescent="0.35">
      <c r="B23" s="82"/>
      <c r="C23" s="82"/>
      <c r="D23" s="82"/>
      <c r="E23" s="82"/>
      <c r="F23" s="107"/>
      <c r="G23" s="1"/>
      <c r="H23" s="1"/>
      <c r="I23" s="1"/>
      <c r="J23" s="82"/>
      <c r="K23" s="82"/>
      <c r="L23" s="82"/>
      <c r="M23" s="82"/>
      <c r="N23" s="82"/>
      <c r="O23" s="82"/>
    </row>
    <row r="24" spans="2:15" x14ac:dyDescent="0.35">
      <c r="B24" s="122" t="s">
        <v>154</v>
      </c>
      <c r="C24" s="122"/>
      <c r="D24" s="122"/>
      <c r="E24" s="122"/>
      <c r="F24" s="51" t="str">
        <f>IF(K15+O16=4, MAX(F21,F22)+1, "Date incomplete")</f>
        <v>Date incomplete</v>
      </c>
      <c r="G24" s="1"/>
      <c r="H24" s="1"/>
      <c r="I24" s="1"/>
      <c r="J24" s="1"/>
      <c r="K24" s="1"/>
      <c r="L24" s="1"/>
      <c r="M24" s="1"/>
      <c r="N24" s="1"/>
      <c r="O24" s="1"/>
    </row>
  </sheetData>
  <mergeCells count="7">
    <mergeCell ref="B22:E22"/>
    <mergeCell ref="B24:E24"/>
    <mergeCell ref="C3:M3"/>
    <mergeCell ref="B5:D5"/>
    <mergeCell ref="B19:F19"/>
    <mergeCell ref="B20:E20"/>
    <mergeCell ref="B21:E21"/>
  </mergeCells>
  <pageMargins left="0.31496062992125984" right="0.31496062992125984" top="1.9685039370078741" bottom="0.74803149606299213" header="0.31496062992125984" footer="0.31496062992125984"/>
  <pageSetup paperSize="8" orientation="landscape" r:id="rId1"/>
  <headerFooter>
    <oddHeader>&amp;C&amp;G
&amp;"-,Bold"&amp;16ASUM - Antreprenorul social urban modern - 312207</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Buget plan</vt:lpstr>
      <vt:lpstr>Echipamente</vt:lpstr>
      <vt:lpstr>Venituri</vt:lpstr>
      <vt:lpstr>Execuție bugetara</vt:lpstr>
      <vt:lpstr>Contributie proprie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Matei</dc:creator>
  <cp:lastModifiedBy>Paul Matei</cp:lastModifiedBy>
  <cp:lastPrinted>2025-04-28T11:24:45Z</cp:lastPrinted>
  <dcterms:created xsi:type="dcterms:W3CDTF">2024-09-20T11:03:35Z</dcterms:created>
  <dcterms:modified xsi:type="dcterms:W3CDTF">2025-04-30T09:10:08Z</dcterms:modified>
</cp:coreProperties>
</file>